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>
    <definedName name="afa">#REF!</definedName>
  </definedNames>
  <calcPr fullCalcOnLoad="1"/>
</workbook>
</file>

<file path=xl/sharedStrings.xml><?xml version="1.0" encoding="utf-8"?>
<sst xmlns="http://schemas.openxmlformats.org/spreadsheetml/2006/main" count="154" uniqueCount="132">
  <si>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</si>
  <si>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</si>
  <si>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</si>
  <si>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</si>
  <si>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</si>
  <si>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</si>
  <si>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</si>
  <si>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</si>
  <si>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</si>
  <si>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</si>
  <si>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</si>
  <si>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</si>
  <si>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</si>
  <si>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</si>
  <si>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</si>
  <si>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</si>
  <si>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</si>
  <si>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</si>
  <si>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</si>
  <si>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</si>
  <si>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</si>
  <si>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</si>
  <si>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</si>
  <si>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</si>
  <si>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</si>
  <si>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</si>
  <si>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</si>
  <si>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</si>
  <si>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</si>
  <si>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</si>
  <si>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</si>
  <si>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</si>
  <si>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</si>
  <si>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</si>
  <si>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</si>
  <si>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</si>
  <si>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</si>
  <si>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</si>
  <si>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</si>
  <si>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</si>
  <si>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</si>
  <si>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</si>
  <si>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</si>
  <si>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</si>
  <si>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</si>
  <si>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</si>
  <si>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</si>
  <si>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</si>
  <si>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</si>
  <si>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</si>
  <si>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</si>
  <si>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</si>
  <si>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</si>
  <si>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</si>
  <si>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</si>
  <si>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</si>
  <si>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</si>
  <si>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</si>
  <si>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</si>
  <si>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</si>
  <si>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</si>
  <si>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</si>
  <si>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</si>
  <si>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</si>
  <si>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</si>
  <si>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</si>
  <si>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</si>
  <si>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</si>
  <si>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</si>
  <si>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</si>
  <si>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</si>
  <si>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</si>
  <si>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</si>
  <si>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</si>
  <si>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</si>
  <si>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</si>
  <si>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</si>
  <si>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</si>
  <si>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</si>
  <si>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</si>
  <si>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</si>
  <si>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</si>
  <si>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</si>
  <si>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Város és k.rend. mód. előir</t>
  </si>
  <si>
    <t>Település üz. mód. előir.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</si>
  <si>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</si>
  <si>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</si>
  <si>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</si>
  <si>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</si>
  <si>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</si>
  <si>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</si>
  <si>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</si>
  <si>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</si>
  <si>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</si>
  <si>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</si>
  <si>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>Egyéb felad. mód. előir.</t>
  </si>
  <si>
    <t>Polg. Hiv. mód.előir.össz.</t>
  </si>
  <si>
    <t>Eseti p. szoc. mód.előir.</t>
  </si>
  <si>
    <t>Pótelőirányazt</t>
  </si>
  <si>
    <t>Rendszers gyv. mód. előir.</t>
  </si>
  <si>
    <t>Szoc. ellátás mód. ei. ö.</t>
  </si>
  <si>
    <t>3 1</t>
  </si>
  <si>
    <t>Ált. isk. ell. mód. előir.</t>
  </si>
  <si>
    <t xml:space="preserve">1 5 5 </t>
  </si>
  <si>
    <t>Eü. ellátás mód. előir.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</si>
  <si>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</si>
  <si>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</si>
  <si>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</si>
  <si>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</si>
  <si>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</si>
  <si>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>Helyi közút létesatése.</t>
  </si>
  <si>
    <t>Polgári védelem pótelőir.</t>
  </si>
  <si>
    <t>Katasztrófa v. mód előir.</t>
  </si>
  <si>
    <t>Szlovák kisebbségi önkorm.</t>
  </si>
  <si>
    <t>Szlovák Kisebbs. mód. előir.</t>
  </si>
  <si>
    <t>2 1</t>
  </si>
  <si>
    <t>Óvodai ellátás</t>
  </si>
  <si>
    <t>Óvodai ellátás  összesen</t>
  </si>
  <si>
    <t>Ált. iskola i oktatás</t>
  </si>
  <si>
    <t xml:space="preserve">Általános isk. módosított </t>
  </si>
  <si>
    <t>Egyéb szórakozt. tev.</t>
  </si>
  <si>
    <t>Ogy. választ.pótelőir.</t>
  </si>
  <si>
    <t>1 1 3</t>
  </si>
  <si>
    <t>Önkorm. választ. pótelői.</t>
  </si>
  <si>
    <t>Helyi közút. módosított ei.</t>
  </si>
  <si>
    <t>Szennyvízkez. módosított ei.</t>
  </si>
  <si>
    <t xml:space="preserve">Házi szoc. gond. módosított </t>
  </si>
  <si>
    <t>Rendszeres gyv, pénzbeni</t>
  </si>
  <si>
    <t xml:space="preserve">Saját ingatlan hasz. mód. ei. </t>
  </si>
  <si>
    <t>Hiv. tűzoltóság mód. előir.</t>
  </si>
  <si>
    <t>Fejl. áfa</t>
  </si>
  <si>
    <t>2. számú melléklet  a 11/2006. (VI.30.) önkormányzati  rendelethez
Rétság Város Önkormányzat  2006. évi módosított költsgévetésének  szakfeladatos bevételei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</si>
</sst>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="105" zoomScaleNormal="105" workbookViewId="0" topLeftCell="A1">
      <selection activeCell="A2" sqref="A2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s="82" customFormat="1" ht="45" customHeight="1" thickBot="1">
      <c r="A1" s="101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2" s="4" customFormat="1" ht="10.5" customHeight="1" thickBot="1">
      <c r="A2" s="10" t="s">
        <v>1</v>
      </c>
      <c r="B2" s="11" t="s">
        <v>2</v>
      </c>
      <c r="C2" s="11" t="s">
        <v>3</v>
      </c>
      <c r="D2" s="11" t="s">
        <v>76</v>
      </c>
      <c r="E2" s="11" t="s">
        <v>7</v>
      </c>
      <c r="F2" s="11" t="s">
        <v>4</v>
      </c>
      <c r="G2" s="11" t="s">
        <v>5</v>
      </c>
      <c r="H2" s="11" t="s">
        <v>15</v>
      </c>
      <c r="I2" s="11" t="s">
        <v>6</v>
      </c>
      <c r="J2" s="11" t="s">
        <v>8</v>
      </c>
      <c r="K2" s="11" t="s">
        <v>130</v>
      </c>
      <c r="L2" s="11" t="s">
        <v>9</v>
      </c>
      <c r="M2" s="11" t="s">
        <v>10</v>
      </c>
      <c r="N2" s="12" t="s">
        <v>11</v>
      </c>
      <c r="O2" s="6"/>
      <c r="P2" s="6"/>
      <c r="Q2" s="6"/>
      <c r="R2" s="6"/>
      <c r="S2" s="6"/>
      <c r="T2" s="6"/>
      <c r="U2" s="6"/>
      <c r="V2" s="6"/>
    </row>
    <row r="3" spans="1:14" s="1" customFormat="1" ht="10.5" customHeight="1" thickBot="1">
      <c r="A3" s="13" t="s">
        <v>16</v>
      </c>
      <c r="B3" s="14" t="s">
        <v>35</v>
      </c>
      <c r="C3" s="15">
        <v>2168</v>
      </c>
      <c r="D3" s="15"/>
      <c r="E3" s="15">
        <v>303</v>
      </c>
      <c r="F3" s="15"/>
      <c r="G3" s="15"/>
      <c r="H3" s="15"/>
      <c r="I3" s="15"/>
      <c r="J3" s="15"/>
      <c r="K3" s="15"/>
      <c r="L3" s="15"/>
      <c r="M3" s="15"/>
      <c r="N3" s="16">
        <f>SUM(C3:M3)</f>
        <v>2471</v>
      </c>
    </row>
    <row r="4" spans="1:14" s="1" customFormat="1" ht="10.5" customHeight="1" thickBot="1">
      <c r="A4" s="13" t="s">
        <v>80</v>
      </c>
      <c r="B4" s="14" t="s">
        <v>121</v>
      </c>
      <c r="C4" s="15"/>
      <c r="D4" s="15"/>
      <c r="E4" s="15">
        <v>557</v>
      </c>
      <c r="F4" s="15"/>
      <c r="G4" s="15"/>
      <c r="H4" s="15"/>
      <c r="I4" s="15"/>
      <c r="J4" s="15"/>
      <c r="K4" s="15"/>
      <c r="L4" s="15"/>
      <c r="M4" s="15"/>
      <c r="N4" s="16">
        <f>SUM(C4:M4)</f>
        <v>557</v>
      </c>
    </row>
    <row r="5" spans="1:14" s="1" customFormat="1" ht="10.5" customHeight="1" thickBot="1">
      <c r="A5" s="17" t="s">
        <v>122</v>
      </c>
      <c r="B5" s="18" t="s">
        <v>123</v>
      </c>
      <c r="C5" s="19"/>
      <c r="D5" s="19"/>
      <c r="E5" s="19">
        <v>71</v>
      </c>
      <c r="F5" s="19"/>
      <c r="G5" s="19"/>
      <c r="H5" s="19"/>
      <c r="I5" s="19"/>
      <c r="J5" s="19"/>
      <c r="K5" s="19"/>
      <c r="L5" s="19"/>
      <c r="M5" s="19"/>
      <c r="N5" s="20">
        <f>SUM(C5:M5)</f>
        <v>71</v>
      </c>
    </row>
    <row r="6" spans="1:14" ht="10.5" customHeight="1">
      <c r="A6" s="21" t="s">
        <v>17</v>
      </c>
      <c r="B6" s="22" t="s">
        <v>12</v>
      </c>
      <c r="C6" s="23">
        <v>275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aca="true" t="shared" si="0" ref="N6:N17">SUM(C6:M6)</f>
        <v>275</v>
      </c>
    </row>
    <row r="7" spans="1:14" ht="10.5" customHeight="1" thickBot="1">
      <c r="A7" s="43" t="s">
        <v>51</v>
      </c>
      <c r="B7" s="27" t="s">
        <v>69</v>
      </c>
      <c r="C7" s="28">
        <v>6633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44">
        <f t="shared" si="0"/>
        <v>6633</v>
      </c>
    </row>
    <row r="8" spans="1:14" ht="10.5" customHeight="1">
      <c r="A8" s="29" t="s">
        <v>81</v>
      </c>
      <c r="B8" s="30" t="s">
        <v>110</v>
      </c>
      <c r="C8" s="31"/>
      <c r="D8" s="31"/>
      <c r="E8" s="31"/>
      <c r="F8" s="31"/>
      <c r="G8" s="31"/>
      <c r="H8" s="31"/>
      <c r="I8" s="31"/>
      <c r="J8" s="31"/>
      <c r="K8" s="31"/>
      <c r="L8" s="31">
        <v>1651</v>
      </c>
      <c r="M8" s="31"/>
      <c r="N8" s="32">
        <f>SUM(C8:M8)</f>
        <v>1651</v>
      </c>
    </row>
    <row r="9" spans="1:14" ht="10.5" customHeight="1">
      <c r="A9" s="33"/>
      <c r="B9" s="25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>
        <v>-1651</v>
      </c>
      <c r="M9" s="26"/>
      <c r="N9" s="34">
        <f>SUM(C9:M9)</f>
        <v>-1651</v>
      </c>
    </row>
    <row r="10" spans="1:14" ht="10.5" customHeight="1" thickBot="1">
      <c r="A10" s="35"/>
      <c r="B10" s="36" t="s">
        <v>124</v>
      </c>
      <c r="C10" s="37">
        <f>SUM(C8:C9)</f>
        <v>0</v>
      </c>
      <c r="D10" s="37">
        <f aca="true" t="shared" si="1" ref="D10:N10">SUM(D8:D9)</f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8">
        <f t="shared" si="1"/>
        <v>0</v>
      </c>
    </row>
    <row r="11" spans="1:14" ht="10.5" customHeight="1">
      <c r="A11" s="39" t="s">
        <v>18</v>
      </c>
      <c r="B11" s="40" t="s">
        <v>34</v>
      </c>
      <c r="C11" s="41"/>
      <c r="D11" s="41"/>
      <c r="E11" s="41">
        <v>7727</v>
      </c>
      <c r="F11" s="41"/>
      <c r="G11" s="41"/>
      <c r="H11" s="41"/>
      <c r="I11" s="41"/>
      <c r="J11" s="41"/>
      <c r="K11" s="41"/>
      <c r="L11" s="41">
        <v>1300</v>
      </c>
      <c r="M11" s="41">
        <v>-14173</v>
      </c>
      <c r="N11" s="42">
        <f t="shared" si="0"/>
        <v>-5146</v>
      </c>
    </row>
    <row r="12" spans="1:14" ht="10.5" customHeight="1">
      <c r="A12" s="33"/>
      <c r="B12" s="25" t="s">
        <v>82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-6226</v>
      </c>
      <c r="N12" s="34">
        <f>SUM(C12:M12)</f>
        <v>-6226</v>
      </c>
    </row>
    <row r="13" spans="1:14" ht="10.5" customHeight="1" thickBot="1">
      <c r="A13" s="35"/>
      <c r="B13" s="36" t="s">
        <v>83</v>
      </c>
      <c r="C13" s="37">
        <f>SUM(C11:C12)</f>
        <v>0</v>
      </c>
      <c r="D13" s="37">
        <f aca="true" t="shared" si="2" ref="D13:N13">SUM(D11:D12)</f>
        <v>0</v>
      </c>
      <c r="E13" s="37">
        <f t="shared" si="2"/>
        <v>7727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1300</v>
      </c>
      <c r="M13" s="37">
        <f t="shared" si="2"/>
        <v>-20399</v>
      </c>
      <c r="N13" s="38">
        <f t="shared" si="2"/>
        <v>-11372</v>
      </c>
    </row>
    <row r="14" spans="1:14" ht="10.5" customHeight="1">
      <c r="A14" s="39" t="s">
        <v>20</v>
      </c>
      <c r="B14" s="40" t="s">
        <v>21</v>
      </c>
      <c r="C14" s="41">
        <v>31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>
        <f t="shared" si="0"/>
        <v>31</v>
      </c>
    </row>
    <row r="15" spans="1:14" ht="10.5" customHeight="1" thickBot="1">
      <c r="A15" s="43" t="s">
        <v>22</v>
      </c>
      <c r="B15" s="27" t="s">
        <v>23</v>
      </c>
      <c r="C15" s="28">
        <v>166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4">
        <f t="shared" si="0"/>
        <v>166</v>
      </c>
    </row>
    <row r="16" spans="1:14" ht="10.5" customHeight="1">
      <c r="A16" s="29" t="s">
        <v>19</v>
      </c>
      <c r="B16" s="30" t="s">
        <v>77</v>
      </c>
      <c r="C16" s="31">
        <v>1728</v>
      </c>
      <c r="D16" s="31"/>
      <c r="E16" s="31"/>
      <c r="F16" s="31"/>
      <c r="G16" s="31"/>
      <c r="H16" s="31"/>
      <c r="I16" s="31"/>
      <c r="J16" s="31"/>
      <c r="K16" s="31"/>
      <c r="L16" s="31">
        <v>600</v>
      </c>
      <c r="M16" s="31"/>
      <c r="N16" s="32">
        <f t="shared" si="0"/>
        <v>2328</v>
      </c>
    </row>
    <row r="17" spans="1:14" ht="10.5" customHeight="1">
      <c r="A17" s="33"/>
      <c r="B17" s="25" t="s">
        <v>82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v>200</v>
      </c>
      <c r="M17" s="26"/>
      <c r="N17" s="34">
        <f t="shared" si="0"/>
        <v>200</v>
      </c>
    </row>
    <row r="18" spans="1:14" ht="10.5" customHeight="1" thickBot="1">
      <c r="A18" s="35"/>
      <c r="B18" s="36" t="s">
        <v>125</v>
      </c>
      <c r="C18" s="37">
        <f>SUM(C16:C17)</f>
        <v>1728</v>
      </c>
      <c r="D18" s="37">
        <f aca="true" t="shared" si="3" ref="D18:N18">SUM(D16:D17)</f>
        <v>0</v>
      </c>
      <c r="E18" s="37">
        <f t="shared" si="3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7">
        <f t="shared" si="3"/>
        <v>800</v>
      </c>
      <c r="M18" s="37">
        <f t="shared" si="3"/>
        <v>0</v>
      </c>
      <c r="N18" s="38">
        <f t="shared" si="3"/>
        <v>2528</v>
      </c>
    </row>
    <row r="19" spans="1:14" s="1" customFormat="1" ht="10.5" customHeight="1">
      <c r="A19" s="83" t="s">
        <v>24</v>
      </c>
      <c r="B19" s="84" t="s">
        <v>33</v>
      </c>
      <c r="C19" s="85">
        <f>C6+C7+C11+C14+C15+C16+C8</f>
        <v>8833</v>
      </c>
      <c r="D19" s="85">
        <f aca="true" t="shared" si="4" ref="D19:N19">D6+D7+D11+D14+D15+D16+D8</f>
        <v>0</v>
      </c>
      <c r="E19" s="85">
        <f t="shared" si="4"/>
        <v>7727</v>
      </c>
      <c r="F19" s="85">
        <f t="shared" si="4"/>
        <v>0</v>
      </c>
      <c r="G19" s="85">
        <f t="shared" si="4"/>
        <v>0</v>
      </c>
      <c r="H19" s="85">
        <f t="shared" si="4"/>
        <v>0</v>
      </c>
      <c r="I19" s="85">
        <f t="shared" si="4"/>
        <v>0</v>
      </c>
      <c r="J19" s="85">
        <f t="shared" si="4"/>
        <v>0</v>
      </c>
      <c r="K19" s="85">
        <f t="shared" si="4"/>
        <v>0</v>
      </c>
      <c r="L19" s="85">
        <f t="shared" si="4"/>
        <v>3551</v>
      </c>
      <c r="M19" s="85">
        <f t="shared" si="4"/>
        <v>-14173</v>
      </c>
      <c r="N19" s="86">
        <f t="shared" si="4"/>
        <v>5938</v>
      </c>
    </row>
    <row r="20" spans="1:14" s="1" customFormat="1" ht="10.5" customHeight="1">
      <c r="A20" s="48"/>
      <c r="B20" s="49" t="s">
        <v>82</v>
      </c>
      <c r="C20" s="50">
        <f>C12+C9+C17</f>
        <v>0</v>
      </c>
      <c r="D20" s="50">
        <f aca="true" t="shared" si="5" ref="D20:N20">D12+D9+D17</f>
        <v>0</v>
      </c>
      <c r="E20" s="50">
        <f t="shared" si="5"/>
        <v>0</v>
      </c>
      <c r="F20" s="50">
        <f t="shared" si="5"/>
        <v>0</v>
      </c>
      <c r="G20" s="50">
        <f t="shared" si="5"/>
        <v>0</v>
      </c>
      <c r="H20" s="50">
        <f t="shared" si="5"/>
        <v>0</v>
      </c>
      <c r="I20" s="50">
        <f t="shared" si="5"/>
        <v>0</v>
      </c>
      <c r="J20" s="50">
        <f t="shared" si="5"/>
        <v>0</v>
      </c>
      <c r="K20" s="50">
        <f t="shared" si="5"/>
        <v>0</v>
      </c>
      <c r="L20" s="50">
        <f t="shared" si="5"/>
        <v>-1451</v>
      </c>
      <c r="M20" s="50">
        <f t="shared" si="5"/>
        <v>-6226</v>
      </c>
      <c r="N20" s="75">
        <f t="shared" si="5"/>
        <v>-7677</v>
      </c>
    </row>
    <row r="21" spans="1:14" s="1" customFormat="1" ht="10.5" customHeight="1" thickBot="1">
      <c r="A21" s="51"/>
      <c r="B21" s="52" t="s">
        <v>84</v>
      </c>
      <c r="C21" s="53">
        <f>SUM(C19:C20)</f>
        <v>8833</v>
      </c>
      <c r="D21" s="53">
        <f aca="true" t="shared" si="6" ref="D21:N21">SUM(D19:D20)</f>
        <v>0</v>
      </c>
      <c r="E21" s="53">
        <f t="shared" si="6"/>
        <v>7727</v>
      </c>
      <c r="F21" s="53">
        <f t="shared" si="6"/>
        <v>0</v>
      </c>
      <c r="G21" s="53">
        <f t="shared" si="6"/>
        <v>0</v>
      </c>
      <c r="H21" s="53">
        <f t="shared" si="6"/>
        <v>0</v>
      </c>
      <c r="I21" s="53">
        <f t="shared" si="6"/>
        <v>0</v>
      </c>
      <c r="J21" s="53">
        <f t="shared" si="6"/>
        <v>0</v>
      </c>
      <c r="K21" s="53">
        <f t="shared" si="6"/>
        <v>0</v>
      </c>
      <c r="L21" s="53">
        <f t="shared" si="6"/>
        <v>2100</v>
      </c>
      <c r="M21" s="53">
        <f t="shared" si="6"/>
        <v>-20399</v>
      </c>
      <c r="N21" s="66">
        <f t="shared" si="6"/>
        <v>-1739</v>
      </c>
    </row>
    <row r="22" spans="1:14" s="2" customFormat="1" ht="10.5" customHeight="1">
      <c r="A22" s="29" t="s">
        <v>73</v>
      </c>
      <c r="B22" s="30" t="s">
        <v>127</v>
      </c>
      <c r="C22" s="31"/>
      <c r="D22" s="31"/>
      <c r="E22" s="31">
        <v>530</v>
      </c>
      <c r="F22" s="31"/>
      <c r="G22" s="31"/>
      <c r="H22" s="31"/>
      <c r="I22" s="31"/>
      <c r="J22" s="31"/>
      <c r="K22" s="31"/>
      <c r="L22" s="31"/>
      <c r="M22" s="31"/>
      <c r="N22" s="32">
        <f>SUM(C22:M22)</f>
        <v>530</v>
      </c>
    </row>
    <row r="23" spans="1:14" s="2" customFormat="1" ht="10.5" customHeight="1">
      <c r="A23" s="33"/>
      <c r="B23" s="25" t="s">
        <v>98</v>
      </c>
      <c r="C23" s="26"/>
      <c r="D23" s="26"/>
      <c r="E23" s="26">
        <v>390</v>
      </c>
      <c r="F23" s="26"/>
      <c r="G23" s="26"/>
      <c r="H23" s="26"/>
      <c r="I23" s="26"/>
      <c r="J23" s="26"/>
      <c r="K23" s="26"/>
      <c r="L23" s="26"/>
      <c r="M23" s="26"/>
      <c r="N23" s="34">
        <f>SUM(C23:M23)</f>
        <v>390</v>
      </c>
    </row>
    <row r="24" spans="1:14" s="2" customFormat="1" ht="10.5" customHeight="1" thickBot="1">
      <c r="A24" s="35"/>
      <c r="B24" s="36" t="s">
        <v>99</v>
      </c>
      <c r="C24" s="37">
        <f>SUM(C22:C23)</f>
        <v>0</v>
      </c>
      <c r="D24" s="37">
        <f aca="true" t="shared" si="7" ref="D24:N24">SUM(D22:D23)</f>
        <v>0</v>
      </c>
      <c r="E24" s="37">
        <f t="shared" si="7"/>
        <v>920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  <c r="J24" s="37">
        <f t="shared" si="7"/>
        <v>0</v>
      </c>
      <c r="K24" s="37">
        <f t="shared" si="7"/>
        <v>0</v>
      </c>
      <c r="L24" s="37">
        <f t="shared" si="7"/>
        <v>0</v>
      </c>
      <c r="M24" s="37">
        <f t="shared" si="7"/>
        <v>0</v>
      </c>
      <c r="N24" s="38">
        <f t="shared" si="7"/>
        <v>920</v>
      </c>
    </row>
    <row r="25" spans="1:14" s="2" customFormat="1" ht="10.5" customHeight="1">
      <c r="A25" s="39" t="s">
        <v>88</v>
      </c>
      <c r="B25" s="40" t="s">
        <v>87</v>
      </c>
      <c r="C25" s="41"/>
      <c r="D25" s="41"/>
      <c r="E25" s="41">
        <v>100</v>
      </c>
      <c r="F25" s="41"/>
      <c r="G25" s="41"/>
      <c r="H25" s="41"/>
      <c r="I25" s="41"/>
      <c r="J25" s="41"/>
      <c r="K25" s="41"/>
      <c r="L25" s="41"/>
      <c r="M25" s="41"/>
      <c r="N25" s="42">
        <f>SUM(C25:M25)</f>
        <v>100</v>
      </c>
    </row>
    <row r="26" spans="1:14" s="2" customFormat="1" ht="10.5" customHeight="1">
      <c r="A26" s="33"/>
      <c r="B26" s="25" t="s">
        <v>82</v>
      </c>
      <c r="C26" s="26"/>
      <c r="D26" s="26"/>
      <c r="E26" s="26">
        <v>3625</v>
      </c>
      <c r="F26" s="26"/>
      <c r="G26" s="26"/>
      <c r="H26" s="26"/>
      <c r="I26" s="26"/>
      <c r="J26" s="26"/>
      <c r="K26" s="26"/>
      <c r="L26" s="26"/>
      <c r="M26" s="26"/>
      <c r="N26" s="34">
        <f>SUM(C26:M26)</f>
        <v>3625</v>
      </c>
    </row>
    <row r="27" spans="1:14" s="2" customFormat="1" ht="10.5" customHeight="1" thickBot="1">
      <c r="A27" s="43"/>
      <c r="B27" s="27" t="s">
        <v>97</v>
      </c>
      <c r="C27" s="28">
        <f>SUM(C25:C26)</f>
        <v>0</v>
      </c>
      <c r="D27" s="28">
        <f aca="true" t="shared" si="8" ref="D27:N27">SUM(D25:D26)</f>
        <v>0</v>
      </c>
      <c r="E27" s="28">
        <f t="shared" si="8"/>
        <v>3725</v>
      </c>
      <c r="F27" s="28">
        <f t="shared" si="8"/>
        <v>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8"/>
        <v>0</v>
      </c>
      <c r="L27" s="28">
        <f t="shared" si="8"/>
        <v>0</v>
      </c>
      <c r="M27" s="28">
        <f t="shared" si="8"/>
        <v>0</v>
      </c>
      <c r="N27" s="44">
        <f t="shared" si="8"/>
        <v>3725</v>
      </c>
    </row>
    <row r="28" spans="1:14" s="2" customFormat="1" ht="10.5" customHeight="1">
      <c r="A28" s="29" t="s">
        <v>85</v>
      </c>
      <c r="B28" s="30" t="s">
        <v>25</v>
      </c>
      <c r="C28" s="31">
        <v>91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>
        <f>SUM(C28:M28)</f>
        <v>91</v>
      </c>
    </row>
    <row r="29" spans="1:14" s="2" customFormat="1" ht="10.5" customHeight="1">
      <c r="A29" s="33"/>
      <c r="B29" s="25" t="s">
        <v>82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4">
        <f>SUM(C29:M29)</f>
        <v>0</v>
      </c>
    </row>
    <row r="30" spans="1:14" s="2" customFormat="1" ht="10.5" customHeight="1" thickBot="1">
      <c r="A30" s="35"/>
      <c r="B30" s="36" t="s">
        <v>126</v>
      </c>
      <c r="C30" s="37">
        <f>SUM(C28:C29)</f>
        <v>91</v>
      </c>
      <c r="D30" s="37">
        <f aca="true" t="shared" si="9" ref="D30:N30">SUM(D28:D29)</f>
        <v>0</v>
      </c>
      <c r="E30" s="37">
        <f t="shared" si="9"/>
        <v>0</v>
      </c>
      <c r="F30" s="37">
        <f t="shared" si="9"/>
        <v>0</v>
      </c>
      <c r="G30" s="37">
        <f t="shared" si="9"/>
        <v>0</v>
      </c>
      <c r="H30" s="37">
        <f t="shared" si="9"/>
        <v>0</v>
      </c>
      <c r="I30" s="37">
        <f t="shared" si="9"/>
        <v>0</v>
      </c>
      <c r="J30" s="37">
        <f t="shared" si="9"/>
        <v>0</v>
      </c>
      <c r="K30" s="37">
        <f t="shared" si="9"/>
        <v>0</v>
      </c>
      <c r="L30" s="37">
        <f t="shared" si="9"/>
        <v>0</v>
      </c>
      <c r="M30" s="37">
        <f t="shared" si="9"/>
        <v>0</v>
      </c>
      <c r="N30" s="38">
        <f t="shared" si="9"/>
        <v>91</v>
      </c>
    </row>
    <row r="31" spans="1:14" ht="10.5" customHeight="1" thickBot="1">
      <c r="A31" s="21" t="s">
        <v>86</v>
      </c>
      <c r="B31" s="22" t="s">
        <v>26</v>
      </c>
      <c r="C31" s="23">
        <v>691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SUM(C31:M31)</f>
        <v>691</v>
      </c>
    </row>
    <row r="32" spans="1:14" s="1" customFormat="1" ht="10.5" customHeight="1">
      <c r="A32" s="45" t="s">
        <v>27</v>
      </c>
      <c r="B32" s="46" t="s">
        <v>28</v>
      </c>
      <c r="C32" s="47">
        <f>C22+C25+C28+C31</f>
        <v>782</v>
      </c>
      <c r="D32" s="47">
        <f aca="true" t="shared" si="10" ref="D32:N32">D22+D25+D28+D31</f>
        <v>0</v>
      </c>
      <c r="E32" s="47">
        <f t="shared" si="10"/>
        <v>630</v>
      </c>
      <c r="F32" s="47">
        <f t="shared" si="10"/>
        <v>0</v>
      </c>
      <c r="G32" s="47">
        <f t="shared" si="10"/>
        <v>0</v>
      </c>
      <c r="H32" s="47">
        <f t="shared" si="10"/>
        <v>0</v>
      </c>
      <c r="I32" s="47">
        <f t="shared" si="10"/>
        <v>0</v>
      </c>
      <c r="J32" s="47">
        <f t="shared" si="10"/>
        <v>0</v>
      </c>
      <c r="K32" s="47">
        <f t="shared" si="10"/>
        <v>0</v>
      </c>
      <c r="L32" s="47">
        <f t="shared" si="10"/>
        <v>0</v>
      </c>
      <c r="M32" s="47">
        <f t="shared" si="10"/>
        <v>0</v>
      </c>
      <c r="N32" s="64">
        <f t="shared" si="10"/>
        <v>1412</v>
      </c>
    </row>
    <row r="33" spans="1:14" s="1" customFormat="1" ht="10.5" customHeight="1">
      <c r="A33" s="48"/>
      <c r="B33" s="49" t="s">
        <v>82</v>
      </c>
      <c r="C33" s="50">
        <f>C23+C26+C29</f>
        <v>0</v>
      </c>
      <c r="D33" s="50">
        <f aca="true" t="shared" si="11" ref="D33:N33">D23+D26+D29</f>
        <v>0</v>
      </c>
      <c r="E33" s="50">
        <f t="shared" si="11"/>
        <v>4015</v>
      </c>
      <c r="F33" s="50">
        <f t="shared" si="11"/>
        <v>0</v>
      </c>
      <c r="G33" s="50">
        <f t="shared" si="11"/>
        <v>0</v>
      </c>
      <c r="H33" s="50">
        <f t="shared" si="11"/>
        <v>0</v>
      </c>
      <c r="I33" s="50">
        <f t="shared" si="11"/>
        <v>0</v>
      </c>
      <c r="J33" s="50">
        <f t="shared" si="11"/>
        <v>0</v>
      </c>
      <c r="K33" s="50">
        <f t="shared" si="11"/>
        <v>0</v>
      </c>
      <c r="L33" s="50">
        <f t="shared" si="11"/>
        <v>0</v>
      </c>
      <c r="M33" s="50">
        <f t="shared" si="11"/>
        <v>0</v>
      </c>
      <c r="N33" s="75">
        <f t="shared" si="11"/>
        <v>4015</v>
      </c>
    </row>
    <row r="34" spans="1:14" s="1" customFormat="1" ht="10.5" customHeight="1" thickBot="1">
      <c r="A34" s="54"/>
      <c r="B34" s="55" t="s">
        <v>100</v>
      </c>
      <c r="C34" s="56">
        <f>SUM(C32:C33)</f>
        <v>782</v>
      </c>
      <c r="D34" s="56">
        <f aca="true" t="shared" si="12" ref="D34:N34">SUM(D32:D33)</f>
        <v>0</v>
      </c>
      <c r="E34" s="56">
        <f t="shared" si="12"/>
        <v>4645</v>
      </c>
      <c r="F34" s="56">
        <f t="shared" si="12"/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65">
        <f t="shared" si="12"/>
        <v>5427</v>
      </c>
    </row>
    <row r="35" spans="1:14" ht="10.5" customHeight="1">
      <c r="A35" s="39" t="s">
        <v>29</v>
      </c>
      <c r="B35" s="40" t="s">
        <v>111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>
        <f>SUM(C35:M35)</f>
        <v>0</v>
      </c>
    </row>
    <row r="36" spans="1:14" ht="10.5" customHeight="1" thickBot="1">
      <c r="A36" s="43" t="s">
        <v>30</v>
      </c>
      <c r="B36" s="27" t="s">
        <v>78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4">
        <f>SUM(C36:M36)</f>
        <v>0</v>
      </c>
    </row>
    <row r="37" spans="1:14" s="1" customFormat="1" ht="10.5" customHeight="1">
      <c r="A37" s="45" t="s">
        <v>31</v>
      </c>
      <c r="B37" s="46" t="s">
        <v>32</v>
      </c>
      <c r="C37" s="47">
        <f>SUM(C36)</f>
        <v>0</v>
      </c>
      <c r="D37" s="47">
        <f aca="true" t="shared" si="13" ref="D37:N37">SUM(D36)</f>
        <v>0</v>
      </c>
      <c r="E37" s="47">
        <f t="shared" si="13"/>
        <v>0</v>
      </c>
      <c r="F37" s="47">
        <f t="shared" si="13"/>
        <v>0</v>
      </c>
      <c r="G37" s="47">
        <f t="shared" si="13"/>
        <v>0</v>
      </c>
      <c r="H37" s="47">
        <f t="shared" si="13"/>
        <v>0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0</v>
      </c>
      <c r="M37" s="47">
        <f t="shared" si="13"/>
        <v>0</v>
      </c>
      <c r="N37" s="64">
        <f t="shared" si="13"/>
        <v>0</v>
      </c>
    </row>
    <row r="38" spans="1:14" s="1" customFormat="1" ht="10.5" customHeight="1">
      <c r="A38" s="48"/>
      <c r="B38" s="49" t="s">
        <v>82</v>
      </c>
      <c r="C38" s="50">
        <f>C35</f>
        <v>0</v>
      </c>
      <c r="D38" s="50">
        <f aca="true" t="shared" si="14" ref="D38:N38">D35</f>
        <v>0</v>
      </c>
      <c r="E38" s="50">
        <f t="shared" si="14"/>
        <v>0</v>
      </c>
      <c r="F38" s="50">
        <f t="shared" si="14"/>
        <v>0</v>
      </c>
      <c r="G38" s="50">
        <f t="shared" si="14"/>
        <v>0</v>
      </c>
      <c r="H38" s="50">
        <f t="shared" si="14"/>
        <v>0</v>
      </c>
      <c r="I38" s="50">
        <f t="shared" si="14"/>
        <v>0</v>
      </c>
      <c r="J38" s="50">
        <f t="shared" si="14"/>
        <v>0</v>
      </c>
      <c r="K38" s="50">
        <f t="shared" si="14"/>
        <v>0</v>
      </c>
      <c r="L38" s="50">
        <f t="shared" si="14"/>
        <v>0</v>
      </c>
      <c r="M38" s="50">
        <f t="shared" si="14"/>
        <v>0</v>
      </c>
      <c r="N38" s="75">
        <f t="shared" si="14"/>
        <v>0</v>
      </c>
    </row>
    <row r="39" spans="1:14" s="1" customFormat="1" ht="10.5" customHeight="1" thickBot="1">
      <c r="A39" s="54"/>
      <c r="B39" s="55" t="s">
        <v>112</v>
      </c>
      <c r="C39" s="56">
        <f>SUM(C37:C38)</f>
        <v>0</v>
      </c>
      <c r="D39" s="56">
        <f aca="true" t="shared" si="15" ref="D39:N39">SUM(D37:D38)</f>
        <v>0</v>
      </c>
      <c r="E39" s="56">
        <f t="shared" si="15"/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65">
        <f t="shared" si="15"/>
        <v>0</v>
      </c>
    </row>
    <row r="40" spans="1:14" ht="10.5" customHeight="1" thickBot="1">
      <c r="A40" s="21" t="s">
        <v>36</v>
      </c>
      <c r="B40" s="22" t="s">
        <v>14</v>
      </c>
      <c r="C40" s="23">
        <v>1738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>
        <f aca="true" t="shared" si="16" ref="N40:N47">SUM(C40:M40)</f>
        <v>1738</v>
      </c>
    </row>
    <row r="41" spans="1:14" ht="10.5" customHeight="1">
      <c r="A41" s="29" t="s">
        <v>37</v>
      </c>
      <c r="B41" s="30" t="s">
        <v>38</v>
      </c>
      <c r="C41" s="31">
        <v>14818</v>
      </c>
      <c r="D41" s="31"/>
      <c r="E41" s="31"/>
      <c r="F41" s="31"/>
      <c r="G41" s="31"/>
      <c r="H41" s="31"/>
      <c r="I41" s="31"/>
      <c r="J41" s="31">
        <v>28000</v>
      </c>
      <c r="K41" s="31"/>
      <c r="L41" s="31"/>
      <c r="M41" s="31"/>
      <c r="N41" s="32">
        <f t="shared" si="16"/>
        <v>42818</v>
      </c>
    </row>
    <row r="42" spans="1:14" ht="10.5" customHeight="1">
      <c r="A42" s="33"/>
      <c r="B42" s="25" t="s">
        <v>82</v>
      </c>
      <c r="C42" s="26">
        <v>-4800</v>
      </c>
      <c r="D42" s="26"/>
      <c r="E42" s="26"/>
      <c r="F42" s="26"/>
      <c r="G42" s="26"/>
      <c r="H42" s="26"/>
      <c r="I42" s="26"/>
      <c r="J42" s="26">
        <v>-5000</v>
      </c>
      <c r="K42" s="26">
        <v>4500</v>
      </c>
      <c r="L42" s="26"/>
      <c r="M42" s="26"/>
      <c r="N42" s="34">
        <f t="shared" si="16"/>
        <v>-5300</v>
      </c>
    </row>
    <row r="43" spans="1:14" ht="10.5" customHeight="1" thickBot="1">
      <c r="A43" s="35"/>
      <c r="B43" s="36" t="s">
        <v>128</v>
      </c>
      <c r="C43" s="37">
        <f>SUM(C41:C42)</f>
        <v>10018</v>
      </c>
      <c r="D43" s="37">
        <f aca="true" t="shared" si="17" ref="D43:N43">SUM(D41:D42)</f>
        <v>0</v>
      </c>
      <c r="E43" s="37">
        <f t="shared" si="17"/>
        <v>0</v>
      </c>
      <c r="F43" s="37">
        <f t="shared" si="17"/>
        <v>0</v>
      </c>
      <c r="G43" s="37">
        <f t="shared" si="17"/>
        <v>0</v>
      </c>
      <c r="H43" s="37">
        <f t="shared" si="17"/>
        <v>0</v>
      </c>
      <c r="I43" s="37">
        <f t="shared" si="17"/>
        <v>0</v>
      </c>
      <c r="J43" s="37">
        <f t="shared" si="17"/>
        <v>23000</v>
      </c>
      <c r="K43" s="37">
        <f t="shared" si="17"/>
        <v>4500</v>
      </c>
      <c r="L43" s="37">
        <f t="shared" si="17"/>
        <v>0</v>
      </c>
      <c r="M43" s="37">
        <f t="shared" si="17"/>
        <v>0</v>
      </c>
      <c r="N43" s="38">
        <f t="shared" si="17"/>
        <v>37518</v>
      </c>
    </row>
    <row r="44" spans="1:14" ht="10.5" customHeight="1">
      <c r="A44" s="29" t="s">
        <v>39</v>
      </c>
      <c r="B44" s="30" t="s">
        <v>40</v>
      </c>
      <c r="C44" s="31">
        <v>2575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>
        <f t="shared" si="16"/>
        <v>2575</v>
      </c>
    </row>
    <row r="45" spans="1:14" ht="10.5" customHeight="1" thickBot="1">
      <c r="A45" s="35" t="s">
        <v>103</v>
      </c>
      <c r="B45" s="36" t="s">
        <v>120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>
        <f t="shared" si="16"/>
        <v>0</v>
      </c>
    </row>
    <row r="46" spans="1:14" s="2" customFormat="1" ht="10.5" customHeight="1">
      <c r="A46" s="29" t="s">
        <v>41</v>
      </c>
      <c r="B46" s="30" t="s">
        <v>42</v>
      </c>
      <c r="C46" s="31"/>
      <c r="D46" s="31">
        <v>602</v>
      </c>
      <c r="E46" s="31"/>
      <c r="F46" s="31">
        <v>218700</v>
      </c>
      <c r="G46" s="31">
        <v>61993</v>
      </c>
      <c r="H46" s="31"/>
      <c r="I46" s="31">
        <v>111272</v>
      </c>
      <c r="J46" s="31">
        <v>105</v>
      </c>
      <c r="K46" s="31"/>
      <c r="L46" s="31"/>
      <c r="M46" s="31"/>
      <c r="N46" s="32">
        <f t="shared" si="16"/>
        <v>392672</v>
      </c>
    </row>
    <row r="47" spans="1:14" s="2" customFormat="1" ht="10.5" customHeight="1">
      <c r="A47" s="33"/>
      <c r="B47" s="25" t="s">
        <v>82</v>
      </c>
      <c r="C47" s="26"/>
      <c r="D47" s="26"/>
      <c r="E47" s="26"/>
      <c r="F47" s="26"/>
      <c r="G47" s="26"/>
      <c r="H47" s="26"/>
      <c r="I47" s="26">
        <v>9217</v>
      </c>
      <c r="J47" s="26">
        <v>4000</v>
      </c>
      <c r="K47" s="26"/>
      <c r="L47" s="26"/>
      <c r="M47" s="26"/>
      <c r="N47" s="34">
        <f t="shared" si="16"/>
        <v>13217</v>
      </c>
    </row>
    <row r="48" spans="1:14" s="2" customFormat="1" ht="10.5" customHeight="1" thickBot="1">
      <c r="A48" s="35"/>
      <c r="B48" s="36" t="s">
        <v>108</v>
      </c>
      <c r="C48" s="37">
        <f>SUM(C46:C47)</f>
        <v>0</v>
      </c>
      <c r="D48" s="37">
        <f aca="true" t="shared" si="18" ref="D48:N48">SUM(D46:D47)</f>
        <v>602</v>
      </c>
      <c r="E48" s="37">
        <f t="shared" si="18"/>
        <v>0</v>
      </c>
      <c r="F48" s="37">
        <f t="shared" si="18"/>
        <v>218700</v>
      </c>
      <c r="G48" s="37">
        <f t="shared" si="18"/>
        <v>61993</v>
      </c>
      <c r="H48" s="37">
        <f t="shared" si="18"/>
        <v>0</v>
      </c>
      <c r="I48" s="37">
        <f t="shared" si="18"/>
        <v>120489</v>
      </c>
      <c r="J48" s="37">
        <f t="shared" si="18"/>
        <v>4105</v>
      </c>
      <c r="K48" s="37">
        <f t="shared" si="18"/>
        <v>0</v>
      </c>
      <c r="L48" s="37">
        <f t="shared" si="18"/>
        <v>0</v>
      </c>
      <c r="M48" s="37">
        <f t="shared" si="18"/>
        <v>0</v>
      </c>
      <c r="N48" s="38">
        <f t="shared" si="18"/>
        <v>405889</v>
      </c>
    </row>
    <row r="49" spans="1:14" s="2" customFormat="1" ht="10.5" customHeight="1">
      <c r="A49" s="39" t="s">
        <v>71</v>
      </c>
      <c r="B49" s="40" t="s">
        <v>72</v>
      </c>
      <c r="C49" s="41"/>
      <c r="D49" s="41"/>
      <c r="E49" s="41"/>
      <c r="F49" s="41"/>
      <c r="G49" s="41"/>
      <c r="H49" s="41">
        <v>68197</v>
      </c>
      <c r="I49" s="41"/>
      <c r="J49" s="41"/>
      <c r="K49" s="41"/>
      <c r="L49" s="41"/>
      <c r="M49" s="41"/>
      <c r="N49" s="42">
        <f>SUM(C49:M49)</f>
        <v>68197</v>
      </c>
    </row>
    <row r="50" spans="1:14" s="2" customFormat="1" ht="10.5" customHeight="1">
      <c r="A50" s="33"/>
      <c r="B50" s="25" t="s">
        <v>82</v>
      </c>
      <c r="C50" s="26"/>
      <c r="D50" s="26"/>
      <c r="E50" s="26"/>
      <c r="F50" s="26"/>
      <c r="G50" s="26"/>
      <c r="H50" s="26">
        <v>-646</v>
      </c>
      <c r="I50" s="26"/>
      <c r="J50" s="26"/>
      <c r="K50" s="26"/>
      <c r="L50" s="26"/>
      <c r="M50" s="26"/>
      <c r="N50" s="34">
        <f>SUM(C50:M50)</f>
        <v>-646</v>
      </c>
    </row>
    <row r="51" spans="1:14" s="2" customFormat="1" ht="10.5" customHeight="1" thickBot="1">
      <c r="A51" s="43"/>
      <c r="B51" s="27" t="s">
        <v>89</v>
      </c>
      <c r="C51" s="28">
        <f>SUM(C49:C50)</f>
        <v>0</v>
      </c>
      <c r="D51" s="28">
        <f aca="true" t="shared" si="19" ref="D51:N51">SUM(D49:D50)</f>
        <v>0</v>
      </c>
      <c r="E51" s="28">
        <f t="shared" si="19"/>
        <v>0</v>
      </c>
      <c r="F51" s="28">
        <f t="shared" si="19"/>
        <v>0</v>
      </c>
      <c r="G51" s="28">
        <f t="shared" si="19"/>
        <v>0</v>
      </c>
      <c r="H51" s="28">
        <f t="shared" si="19"/>
        <v>67551</v>
      </c>
      <c r="I51" s="28">
        <f t="shared" si="19"/>
        <v>0</v>
      </c>
      <c r="J51" s="28">
        <f t="shared" si="19"/>
        <v>0</v>
      </c>
      <c r="K51" s="28">
        <f t="shared" si="19"/>
        <v>0</v>
      </c>
      <c r="L51" s="28">
        <f t="shared" si="19"/>
        <v>0</v>
      </c>
      <c r="M51" s="28">
        <f t="shared" si="19"/>
        <v>0</v>
      </c>
      <c r="N51" s="44">
        <f t="shared" si="19"/>
        <v>67551</v>
      </c>
    </row>
    <row r="52" spans="1:14" s="1" customFormat="1" ht="10.5" customHeight="1">
      <c r="A52" s="45" t="s">
        <v>43</v>
      </c>
      <c r="B52" s="46" t="s">
        <v>44</v>
      </c>
      <c r="C52" s="47">
        <f>C40+C41+C44+C46+C49</f>
        <v>19131</v>
      </c>
      <c r="D52" s="47">
        <f>D40+D41+D44+D46+D49</f>
        <v>602</v>
      </c>
      <c r="E52" s="47">
        <f>E40+E41+E44+E46+E49</f>
        <v>0</v>
      </c>
      <c r="F52" s="47">
        <f>F40+F41+F44+F46+F49</f>
        <v>218700</v>
      </c>
      <c r="G52" s="47">
        <f>G40+G41+G44+G46+G49</f>
        <v>61993</v>
      </c>
      <c r="H52" s="47">
        <f>H40+H41+H44+H46+H49</f>
        <v>68197</v>
      </c>
      <c r="I52" s="47">
        <f>I40+I41+I44+I46+I49</f>
        <v>111272</v>
      </c>
      <c r="J52" s="47">
        <f>J40+J41+J44+J46+J49</f>
        <v>28105</v>
      </c>
      <c r="K52" s="47">
        <f>K40+K41+K44+K46+K49</f>
        <v>0</v>
      </c>
      <c r="L52" s="47">
        <f>L40+L41+L44+L46+L49</f>
        <v>0</v>
      </c>
      <c r="M52" s="47">
        <f>M40+M41+M44+M46+M49</f>
        <v>0</v>
      </c>
      <c r="N52" s="64">
        <f>N40+N41+N44+N46+N49</f>
        <v>508000</v>
      </c>
    </row>
    <row r="53" spans="1:14" s="1" customFormat="1" ht="10.5" customHeight="1">
      <c r="A53" s="48"/>
      <c r="B53" s="49" t="s">
        <v>82</v>
      </c>
      <c r="C53" s="50">
        <f>C45+C50+C47+C42</f>
        <v>-4800</v>
      </c>
      <c r="D53" s="50">
        <f>D45+D50+D47+D42</f>
        <v>0</v>
      </c>
      <c r="E53" s="50">
        <f>E45+E50+E47+E42</f>
        <v>0</v>
      </c>
      <c r="F53" s="50">
        <f>F45+F50+F47+F42</f>
        <v>0</v>
      </c>
      <c r="G53" s="50">
        <f>G45+G50+G47+G42</f>
        <v>0</v>
      </c>
      <c r="H53" s="50">
        <f>H45+H50+H47+H42</f>
        <v>-646</v>
      </c>
      <c r="I53" s="50">
        <f>I45+I50+I47+I42</f>
        <v>9217</v>
      </c>
      <c r="J53" s="50">
        <f>J45+J50+J47+J42</f>
        <v>-1000</v>
      </c>
      <c r="K53" s="50">
        <f>K45+K50+K47+K42</f>
        <v>4500</v>
      </c>
      <c r="L53" s="50">
        <f>L45+L50+L47+L42</f>
        <v>0</v>
      </c>
      <c r="M53" s="50">
        <f>M45+M50+M47+M42</f>
        <v>0</v>
      </c>
      <c r="N53" s="75">
        <f>N45+N50+N47+N42</f>
        <v>7271</v>
      </c>
    </row>
    <row r="54" spans="1:14" s="1" customFormat="1" ht="10.5" customHeight="1" thickBot="1">
      <c r="A54" s="54"/>
      <c r="B54" s="55" t="s">
        <v>95</v>
      </c>
      <c r="C54" s="56">
        <f>SUM(C52:C53)</f>
        <v>14331</v>
      </c>
      <c r="D54" s="56">
        <f aca="true" t="shared" si="20" ref="D54:N54">SUM(D52:D53)</f>
        <v>602</v>
      </c>
      <c r="E54" s="56">
        <f t="shared" si="20"/>
        <v>0</v>
      </c>
      <c r="F54" s="56">
        <f t="shared" si="20"/>
        <v>218700</v>
      </c>
      <c r="G54" s="56">
        <f t="shared" si="20"/>
        <v>61993</v>
      </c>
      <c r="H54" s="56">
        <f t="shared" si="20"/>
        <v>67551</v>
      </c>
      <c r="I54" s="56">
        <f t="shared" si="20"/>
        <v>120489</v>
      </c>
      <c r="J54" s="56">
        <f t="shared" si="20"/>
        <v>27105</v>
      </c>
      <c r="K54" s="56">
        <f t="shared" si="20"/>
        <v>4500</v>
      </c>
      <c r="L54" s="56">
        <f t="shared" si="20"/>
        <v>0</v>
      </c>
      <c r="M54" s="56">
        <f t="shared" si="20"/>
        <v>0</v>
      </c>
      <c r="N54" s="65">
        <f t="shared" si="20"/>
        <v>515271</v>
      </c>
    </row>
    <row r="55" spans="1:14" s="2" customFormat="1" ht="10.5" customHeight="1">
      <c r="A55" s="29" t="s">
        <v>74</v>
      </c>
      <c r="B55" s="30" t="s">
        <v>75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>
        <v>116</v>
      </c>
      <c r="N55" s="32">
        <f>SUM(C55:M55)</f>
        <v>116</v>
      </c>
    </row>
    <row r="56" spans="1:14" s="2" customFormat="1" ht="10.5" customHeight="1">
      <c r="A56" s="33"/>
      <c r="B56" s="25" t="s">
        <v>82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4">
        <f>SUM(C56:M56)</f>
        <v>0</v>
      </c>
    </row>
    <row r="57" spans="1:14" s="2" customFormat="1" ht="10.5" customHeight="1" thickBot="1">
      <c r="A57" s="43"/>
      <c r="B57" s="27" t="s">
        <v>90</v>
      </c>
      <c r="C57" s="28">
        <f>SUM(C55:C56)</f>
        <v>0</v>
      </c>
      <c r="D57" s="28">
        <f aca="true" t="shared" si="21" ref="D57:N57">SUM(D55:D56)</f>
        <v>0</v>
      </c>
      <c r="E57" s="28">
        <f t="shared" si="21"/>
        <v>0</v>
      </c>
      <c r="F57" s="28">
        <f t="shared" si="21"/>
        <v>0</v>
      </c>
      <c r="G57" s="28">
        <f t="shared" si="21"/>
        <v>0</v>
      </c>
      <c r="H57" s="28">
        <f t="shared" si="21"/>
        <v>0</v>
      </c>
      <c r="I57" s="28">
        <f t="shared" si="21"/>
        <v>0</v>
      </c>
      <c r="J57" s="28">
        <f t="shared" si="21"/>
        <v>0</v>
      </c>
      <c r="K57" s="28">
        <f t="shared" si="21"/>
        <v>0</v>
      </c>
      <c r="L57" s="28">
        <f t="shared" si="21"/>
        <v>0</v>
      </c>
      <c r="M57" s="28">
        <f t="shared" si="21"/>
        <v>116</v>
      </c>
      <c r="N57" s="44">
        <f t="shared" si="21"/>
        <v>116</v>
      </c>
    </row>
    <row r="58" spans="1:14" s="2" customFormat="1" ht="10.5" customHeight="1">
      <c r="A58" s="29" t="s">
        <v>91</v>
      </c>
      <c r="B58" s="30" t="s">
        <v>113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>
        <v>196</v>
      </c>
      <c r="N58" s="32">
        <f>SUM(C58:M58)</f>
        <v>196</v>
      </c>
    </row>
    <row r="59" spans="1:14" s="2" customFormat="1" ht="10.5" customHeight="1">
      <c r="A59" s="33"/>
      <c r="B59" s="25" t="s">
        <v>98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34">
        <f>SUM(C59:M59)</f>
        <v>0</v>
      </c>
    </row>
    <row r="60" spans="1:14" s="2" customFormat="1" ht="10.5" customHeight="1" thickBot="1">
      <c r="A60" s="35"/>
      <c r="B60" s="36" t="s">
        <v>114</v>
      </c>
      <c r="C60" s="37">
        <f>SUM(C58:C59)</f>
        <v>0</v>
      </c>
      <c r="D60" s="37">
        <f aca="true" t="shared" si="22" ref="D60:N60">SUM(D58:D59)</f>
        <v>0</v>
      </c>
      <c r="E60" s="37">
        <f t="shared" si="22"/>
        <v>0</v>
      </c>
      <c r="F60" s="37">
        <f t="shared" si="22"/>
        <v>0</v>
      </c>
      <c r="G60" s="37">
        <f t="shared" si="22"/>
        <v>0</v>
      </c>
      <c r="H60" s="37">
        <f t="shared" si="22"/>
        <v>0</v>
      </c>
      <c r="I60" s="37">
        <f t="shared" si="22"/>
        <v>0</v>
      </c>
      <c r="J60" s="37">
        <f t="shared" si="22"/>
        <v>0</v>
      </c>
      <c r="K60" s="37">
        <f t="shared" si="22"/>
        <v>0</v>
      </c>
      <c r="L60" s="37">
        <f t="shared" si="22"/>
        <v>0</v>
      </c>
      <c r="M60" s="37">
        <f t="shared" si="22"/>
        <v>196</v>
      </c>
      <c r="N60" s="38">
        <f t="shared" si="22"/>
        <v>196</v>
      </c>
    </row>
    <row r="61" spans="1:14" s="1" customFormat="1" ht="10.5" customHeight="1">
      <c r="A61" s="83" t="s">
        <v>92</v>
      </c>
      <c r="B61" s="84" t="s">
        <v>93</v>
      </c>
      <c r="C61" s="85">
        <f>C55+C58</f>
        <v>0</v>
      </c>
      <c r="D61" s="85">
        <f aca="true" t="shared" si="23" ref="D61:N61">D55+D58</f>
        <v>0</v>
      </c>
      <c r="E61" s="85">
        <f t="shared" si="23"/>
        <v>0</v>
      </c>
      <c r="F61" s="85">
        <f t="shared" si="23"/>
        <v>0</v>
      </c>
      <c r="G61" s="85">
        <f t="shared" si="23"/>
        <v>0</v>
      </c>
      <c r="H61" s="85">
        <f t="shared" si="23"/>
        <v>0</v>
      </c>
      <c r="I61" s="85">
        <f t="shared" si="23"/>
        <v>0</v>
      </c>
      <c r="J61" s="85">
        <f t="shared" si="23"/>
        <v>0</v>
      </c>
      <c r="K61" s="85">
        <f t="shared" si="23"/>
        <v>0</v>
      </c>
      <c r="L61" s="85">
        <f t="shared" si="23"/>
        <v>0</v>
      </c>
      <c r="M61" s="85">
        <f t="shared" si="23"/>
        <v>312</v>
      </c>
      <c r="N61" s="86">
        <f t="shared" si="23"/>
        <v>312</v>
      </c>
    </row>
    <row r="62" spans="1:14" s="1" customFormat="1" ht="10.5" customHeight="1">
      <c r="A62" s="48"/>
      <c r="B62" s="49" t="s">
        <v>82</v>
      </c>
      <c r="C62" s="50">
        <f>C56+C59</f>
        <v>0</v>
      </c>
      <c r="D62" s="50">
        <f aca="true" t="shared" si="24" ref="D62:N62">D56+D59</f>
        <v>0</v>
      </c>
      <c r="E62" s="50">
        <f t="shared" si="24"/>
        <v>0</v>
      </c>
      <c r="F62" s="50">
        <f t="shared" si="24"/>
        <v>0</v>
      </c>
      <c r="G62" s="50">
        <f t="shared" si="24"/>
        <v>0</v>
      </c>
      <c r="H62" s="50">
        <f t="shared" si="24"/>
        <v>0</v>
      </c>
      <c r="I62" s="50">
        <f t="shared" si="24"/>
        <v>0</v>
      </c>
      <c r="J62" s="50">
        <f t="shared" si="24"/>
        <v>0</v>
      </c>
      <c r="K62" s="50">
        <f t="shared" si="24"/>
        <v>0</v>
      </c>
      <c r="L62" s="50">
        <f t="shared" si="24"/>
        <v>0</v>
      </c>
      <c r="M62" s="50">
        <f t="shared" si="24"/>
        <v>0</v>
      </c>
      <c r="N62" s="75">
        <f t="shared" si="24"/>
        <v>0</v>
      </c>
    </row>
    <row r="63" spans="1:14" s="1" customFormat="1" ht="10.5" customHeight="1" thickBot="1">
      <c r="A63" s="51"/>
      <c r="B63" s="52" t="s">
        <v>94</v>
      </c>
      <c r="C63" s="53">
        <f>SUM(C61:C62)</f>
        <v>0</v>
      </c>
      <c r="D63" s="53">
        <f aca="true" t="shared" si="25" ref="D63:N63">SUM(D61:D62)</f>
        <v>0</v>
      </c>
      <c r="E63" s="53">
        <f t="shared" si="25"/>
        <v>0</v>
      </c>
      <c r="F63" s="53">
        <f t="shared" si="25"/>
        <v>0</v>
      </c>
      <c r="G63" s="53">
        <f t="shared" si="25"/>
        <v>0</v>
      </c>
      <c r="H63" s="53">
        <f t="shared" si="25"/>
        <v>0</v>
      </c>
      <c r="I63" s="53">
        <f t="shared" si="25"/>
        <v>0</v>
      </c>
      <c r="J63" s="53">
        <f t="shared" si="25"/>
        <v>0</v>
      </c>
      <c r="K63" s="53">
        <f t="shared" si="25"/>
        <v>0</v>
      </c>
      <c r="L63" s="53">
        <f t="shared" si="25"/>
        <v>0</v>
      </c>
      <c r="M63" s="53">
        <f t="shared" si="25"/>
        <v>312</v>
      </c>
      <c r="N63" s="66">
        <f t="shared" si="25"/>
        <v>312</v>
      </c>
    </row>
    <row r="64" spans="1:15" s="1" customFormat="1" ht="10.5" customHeight="1">
      <c r="A64" s="57">
        <v>1</v>
      </c>
      <c r="B64" s="58" t="s">
        <v>45</v>
      </c>
      <c r="C64" s="59">
        <f>C3+C19+C32+C37+C52+C61</f>
        <v>30914</v>
      </c>
      <c r="D64" s="59">
        <f>D3+D19+D32+D37+D52+D61</f>
        <v>602</v>
      </c>
      <c r="E64" s="59">
        <f>E3+E19+E32+E37+E52+E61</f>
        <v>8660</v>
      </c>
      <c r="F64" s="59">
        <f>F3+F19+F32+F37+F52+F61</f>
        <v>218700</v>
      </c>
      <c r="G64" s="59">
        <f>G3+G19+G32+G37+G52+G61</f>
        <v>61993</v>
      </c>
      <c r="H64" s="59">
        <f>H3+H19+H32+H37+H52+H61</f>
        <v>68197</v>
      </c>
      <c r="I64" s="59">
        <f>I3+I19+I32+I37+I52+I61</f>
        <v>111272</v>
      </c>
      <c r="J64" s="59">
        <f>J3+J19+J32+J37+J52+J61</f>
        <v>28105</v>
      </c>
      <c r="K64" s="59">
        <f>K3+K19+K32+K37+K52+K61</f>
        <v>0</v>
      </c>
      <c r="L64" s="59">
        <f>L3+L19+L32+L37+L52+L61</f>
        <v>3551</v>
      </c>
      <c r="M64" s="59">
        <f>M3+M19+M32+M37+M52+M61</f>
        <v>-13861</v>
      </c>
      <c r="N64" s="60">
        <f>N3+N19+N32+N37+N52+N61</f>
        <v>518133</v>
      </c>
      <c r="O64" s="7"/>
    </row>
    <row r="65" spans="1:15" s="1" customFormat="1" ht="10.5" customHeight="1">
      <c r="A65" s="61"/>
      <c r="B65" s="62" t="s">
        <v>82</v>
      </c>
      <c r="C65" s="63">
        <f>C4+C20+C53+C62+C33+C38+C5</f>
        <v>-4800</v>
      </c>
      <c r="D65" s="63">
        <f>D4+D20+D53+D62+D33+D38+D5</f>
        <v>0</v>
      </c>
      <c r="E65" s="63">
        <f>E4+E20+E53+E62+E33+E38+E5</f>
        <v>4643</v>
      </c>
      <c r="F65" s="63">
        <f>F4+F20+F53+F62+F33+F38+F5</f>
        <v>0</v>
      </c>
      <c r="G65" s="63">
        <f>G4+G20+G53+G62+G33+G38+G5</f>
        <v>0</v>
      </c>
      <c r="H65" s="63">
        <f>H4+H20+H53+H62+H33+H38+H5</f>
        <v>-646</v>
      </c>
      <c r="I65" s="63">
        <f>I4+I20+I53+I62+I33+I38+I5</f>
        <v>9217</v>
      </c>
      <c r="J65" s="63">
        <f>J4+J20+J53+J62+J33+J38+J5</f>
        <v>-1000</v>
      </c>
      <c r="K65" s="63">
        <f>K4+K20+K53+K62+K33+K38+K5</f>
        <v>4500</v>
      </c>
      <c r="L65" s="63">
        <f>L4+L20+L53+L62+L33+L38+L5</f>
        <v>-1451</v>
      </c>
      <c r="M65" s="63">
        <f>M4+M20+M53+M62+M33+M38+M5</f>
        <v>-6226</v>
      </c>
      <c r="N65" s="76">
        <f>N4+N20+N53+N62+N33+N38+N5</f>
        <v>4237</v>
      </c>
      <c r="O65" s="7"/>
    </row>
    <row r="66" spans="1:15" s="1" customFormat="1" ht="10.5" customHeight="1" thickBot="1">
      <c r="A66" s="78"/>
      <c r="B66" s="79" t="s">
        <v>96</v>
      </c>
      <c r="C66" s="80">
        <f>SUM(C64:C65)</f>
        <v>26114</v>
      </c>
      <c r="D66" s="80">
        <f aca="true" t="shared" si="26" ref="D66:N66">SUM(D64:D65)</f>
        <v>602</v>
      </c>
      <c r="E66" s="80">
        <f t="shared" si="26"/>
        <v>13303</v>
      </c>
      <c r="F66" s="80">
        <f t="shared" si="26"/>
        <v>218700</v>
      </c>
      <c r="G66" s="80">
        <f t="shared" si="26"/>
        <v>61993</v>
      </c>
      <c r="H66" s="80">
        <f t="shared" si="26"/>
        <v>67551</v>
      </c>
      <c r="I66" s="80">
        <f t="shared" si="26"/>
        <v>120489</v>
      </c>
      <c r="J66" s="80">
        <f t="shared" si="26"/>
        <v>27105</v>
      </c>
      <c r="K66" s="80">
        <f t="shared" si="26"/>
        <v>4500</v>
      </c>
      <c r="L66" s="80">
        <f t="shared" si="26"/>
        <v>2100</v>
      </c>
      <c r="M66" s="80">
        <f t="shared" si="26"/>
        <v>-20087</v>
      </c>
      <c r="N66" s="81">
        <f t="shared" si="26"/>
        <v>522370</v>
      </c>
      <c r="O66" s="7"/>
    </row>
    <row r="67" spans="1:15" s="2" customFormat="1" ht="10.5" customHeight="1">
      <c r="A67" s="94" t="s">
        <v>115</v>
      </c>
      <c r="B67" s="88" t="s">
        <v>116</v>
      </c>
      <c r="C67" s="89"/>
      <c r="D67" s="89"/>
      <c r="E67" s="89">
        <v>77</v>
      </c>
      <c r="F67" s="89"/>
      <c r="G67" s="89"/>
      <c r="H67" s="89"/>
      <c r="I67" s="89"/>
      <c r="J67" s="89"/>
      <c r="K67" s="89"/>
      <c r="L67" s="89"/>
      <c r="M67" s="89"/>
      <c r="N67" s="95">
        <f>SUM(C67:M67)</f>
        <v>77</v>
      </c>
      <c r="O67" s="87"/>
    </row>
    <row r="68" spans="1:14" s="2" customFormat="1" ht="10.5" customHeight="1" thickBot="1">
      <c r="A68" s="43" t="s">
        <v>46</v>
      </c>
      <c r="B68" s="27" t="s">
        <v>47</v>
      </c>
      <c r="C68" s="28">
        <v>3480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44">
        <f>SUM(C68:M68)</f>
        <v>3480</v>
      </c>
    </row>
    <row r="69" spans="1:14" s="1" customFormat="1" ht="10.5" customHeight="1" thickBot="1">
      <c r="A69" s="17">
        <v>2</v>
      </c>
      <c r="B69" s="18" t="s">
        <v>117</v>
      </c>
      <c r="C69" s="19">
        <f>C67+C68</f>
        <v>3480</v>
      </c>
      <c r="D69" s="19">
        <f aca="true" t="shared" si="27" ref="D69:N69">D67+D68</f>
        <v>0</v>
      </c>
      <c r="E69" s="19">
        <f t="shared" si="27"/>
        <v>77</v>
      </c>
      <c r="F69" s="19">
        <f t="shared" si="27"/>
        <v>0</v>
      </c>
      <c r="G69" s="19">
        <f t="shared" si="27"/>
        <v>0</v>
      </c>
      <c r="H69" s="19">
        <f t="shared" si="27"/>
        <v>0</v>
      </c>
      <c r="I69" s="19">
        <f t="shared" si="27"/>
        <v>0</v>
      </c>
      <c r="J69" s="19">
        <f t="shared" si="27"/>
        <v>0</v>
      </c>
      <c r="K69" s="19">
        <f t="shared" si="27"/>
        <v>0</v>
      </c>
      <c r="L69" s="19">
        <f t="shared" si="27"/>
        <v>0</v>
      </c>
      <c r="M69" s="19">
        <f t="shared" si="27"/>
        <v>0</v>
      </c>
      <c r="N69" s="20">
        <f t="shared" si="27"/>
        <v>3557</v>
      </c>
    </row>
    <row r="70" spans="1:14" s="2" customFormat="1" ht="10.5" customHeight="1">
      <c r="A70" s="29" t="s">
        <v>101</v>
      </c>
      <c r="B70" s="30" t="s">
        <v>118</v>
      </c>
      <c r="C70" s="31"/>
      <c r="D70" s="31"/>
      <c r="E70" s="31">
        <v>8679</v>
      </c>
      <c r="F70" s="31"/>
      <c r="G70" s="31"/>
      <c r="H70" s="31"/>
      <c r="I70" s="31"/>
      <c r="J70" s="31"/>
      <c r="K70" s="31"/>
      <c r="L70" s="31"/>
      <c r="M70" s="31"/>
      <c r="N70" s="32">
        <f>SUM(C70:M70)</f>
        <v>8679</v>
      </c>
    </row>
    <row r="71" spans="1:14" s="2" customFormat="1" ht="10.5" customHeight="1">
      <c r="A71" s="39"/>
      <c r="B71" s="40" t="s">
        <v>82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>
        <f>SUM(C71:M71)</f>
        <v>0</v>
      </c>
    </row>
    <row r="72" spans="1:14" s="2" customFormat="1" ht="10.5" customHeight="1" thickBot="1">
      <c r="A72" s="90"/>
      <c r="B72" s="91" t="s">
        <v>119</v>
      </c>
      <c r="C72" s="92">
        <f>SUM(C70:C71)</f>
        <v>0</v>
      </c>
      <c r="D72" s="92">
        <f aca="true" t="shared" si="28" ref="D72:N72">SUM(D70:D71)</f>
        <v>0</v>
      </c>
      <c r="E72" s="92">
        <f t="shared" si="28"/>
        <v>8679</v>
      </c>
      <c r="F72" s="92">
        <f t="shared" si="28"/>
        <v>0</v>
      </c>
      <c r="G72" s="92">
        <f t="shared" si="28"/>
        <v>0</v>
      </c>
      <c r="H72" s="92">
        <f t="shared" si="28"/>
        <v>0</v>
      </c>
      <c r="I72" s="92">
        <f t="shared" si="28"/>
        <v>0</v>
      </c>
      <c r="J72" s="92">
        <f t="shared" si="28"/>
        <v>0</v>
      </c>
      <c r="K72" s="92">
        <f t="shared" si="28"/>
        <v>0</v>
      </c>
      <c r="L72" s="92">
        <f t="shared" si="28"/>
        <v>0</v>
      </c>
      <c r="M72" s="92">
        <f t="shared" si="28"/>
        <v>0</v>
      </c>
      <c r="N72" s="93">
        <f t="shared" si="28"/>
        <v>8679</v>
      </c>
    </row>
    <row r="73" spans="1:14" ht="10.5" customHeight="1">
      <c r="A73" s="39" t="s">
        <v>48</v>
      </c>
      <c r="B73" s="40" t="s">
        <v>13</v>
      </c>
      <c r="C73" s="41">
        <v>5561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>
        <f>SUM(C73:M73)</f>
        <v>5561</v>
      </c>
    </row>
    <row r="74" spans="1:15" ht="10.5" customHeight="1" thickBot="1">
      <c r="A74" s="43" t="s">
        <v>49</v>
      </c>
      <c r="B74" s="27" t="s">
        <v>50</v>
      </c>
      <c r="C74" s="28">
        <v>280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44">
        <f>SUM(C74:M74)</f>
        <v>280</v>
      </c>
      <c r="O74" s="5"/>
    </row>
    <row r="75" spans="1:14" s="1" customFormat="1" ht="10.5" customHeight="1">
      <c r="A75" s="45">
        <v>3</v>
      </c>
      <c r="B75" s="46" t="s">
        <v>52</v>
      </c>
      <c r="C75" s="47">
        <f>C70+C73+C74</f>
        <v>5841</v>
      </c>
      <c r="D75" s="47">
        <f aca="true" t="shared" si="29" ref="D75:N75">D70+D73+D74</f>
        <v>0</v>
      </c>
      <c r="E75" s="47">
        <f t="shared" si="29"/>
        <v>8679</v>
      </c>
      <c r="F75" s="47">
        <f t="shared" si="29"/>
        <v>0</v>
      </c>
      <c r="G75" s="47">
        <f t="shared" si="29"/>
        <v>0</v>
      </c>
      <c r="H75" s="47">
        <f t="shared" si="29"/>
        <v>0</v>
      </c>
      <c r="I75" s="47">
        <f t="shared" si="29"/>
        <v>0</v>
      </c>
      <c r="J75" s="47">
        <f t="shared" si="29"/>
        <v>0</v>
      </c>
      <c r="K75" s="47">
        <f t="shared" si="29"/>
        <v>0</v>
      </c>
      <c r="L75" s="47">
        <f t="shared" si="29"/>
        <v>0</v>
      </c>
      <c r="M75" s="47">
        <f t="shared" si="29"/>
        <v>0</v>
      </c>
      <c r="N75" s="64">
        <f t="shared" si="29"/>
        <v>14520</v>
      </c>
    </row>
    <row r="76" spans="1:14" s="1" customFormat="1" ht="10.5" customHeight="1">
      <c r="A76" s="48"/>
      <c r="B76" s="49" t="s">
        <v>82</v>
      </c>
      <c r="C76" s="50">
        <f>C71</f>
        <v>0</v>
      </c>
      <c r="D76" s="50">
        <f aca="true" t="shared" si="30" ref="D76:N76">D71</f>
        <v>0</v>
      </c>
      <c r="E76" s="50">
        <f t="shared" si="30"/>
        <v>0</v>
      </c>
      <c r="F76" s="50">
        <f t="shared" si="30"/>
        <v>0</v>
      </c>
      <c r="G76" s="50">
        <f t="shared" si="30"/>
        <v>0</v>
      </c>
      <c r="H76" s="50">
        <f t="shared" si="30"/>
        <v>0</v>
      </c>
      <c r="I76" s="50">
        <f t="shared" si="30"/>
        <v>0</v>
      </c>
      <c r="J76" s="50">
        <f t="shared" si="30"/>
        <v>0</v>
      </c>
      <c r="K76" s="50">
        <f t="shared" si="30"/>
        <v>0</v>
      </c>
      <c r="L76" s="50">
        <f t="shared" si="30"/>
        <v>0</v>
      </c>
      <c r="M76" s="50">
        <f t="shared" si="30"/>
        <v>0</v>
      </c>
      <c r="N76" s="75">
        <f t="shared" si="30"/>
        <v>0</v>
      </c>
    </row>
    <row r="77" spans="1:14" s="1" customFormat="1" ht="10.5" customHeight="1" thickBot="1">
      <c r="A77" s="54"/>
      <c r="B77" s="55" t="s">
        <v>102</v>
      </c>
      <c r="C77" s="56">
        <f>SUM(C75:C76)</f>
        <v>5841</v>
      </c>
      <c r="D77" s="56">
        <f aca="true" t="shared" si="31" ref="D77:N77">SUM(D75:D76)</f>
        <v>0</v>
      </c>
      <c r="E77" s="56">
        <f t="shared" si="31"/>
        <v>8679</v>
      </c>
      <c r="F77" s="56">
        <f t="shared" si="31"/>
        <v>0</v>
      </c>
      <c r="G77" s="56">
        <f t="shared" si="31"/>
        <v>0</v>
      </c>
      <c r="H77" s="56">
        <f t="shared" si="31"/>
        <v>0</v>
      </c>
      <c r="I77" s="56">
        <f t="shared" si="31"/>
        <v>0</v>
      </c>
      <c r="J77" s="56">
        <f t="shared" si="31"/>
        <v>0</v>
      </c>
      <c r="K77" s="56">
        <f t="shared" si="31"/>
        <v>0</v>
      </c>
      <c r="L77" s="56">
        <f t="shared" si="31"/>
        <v>0</v>
      </c>
      <c r="M77" s="56">
        <f t="shared" si="31"/>
        <v>0</v>
      </c>
      <c r="N77" s="65">
        <f t="shared" si="31"/>
        <v>14520</v>
      </c>
    </row>
    <row r="78" spans="1:15" ht="10.5" customHeight="1">
      <c r="A78" s="39" t="s">
        <v>53</v>
      </c>
      <c r="B78" s="40" t="s">
        <v>54</v>
      </c>
      <c r="C78" s="41">
        <v>250</v>
      </c>
      <c r="D78" s="41"/>
      <c r="E78" s="41">
        <v>7809</v>
      </c>
      <c r="F78" s="41"/>
      <c r="G78" s="41"/>
      <c r="H78" s="41"/>
      <c r="I78" s="41"/>
      <c r="J78" s="41"/>
      <c r="K78" s="41"/>
      <c r="L78" s="41"/>
      <c r="M78" s="41"/>
      <c r="N78" s="42">
        <f>SUM(C78:M78)</f>
        <v>8059</v>
      </c>
      <c r="O78" s="5"/>
    </row>
    <row r="79" spans="1:14" ht="10.5" customHeight="1">
      <c r="A79" s="33" t="s">
        <v>55</v>
      </c>
      <c r="B79" s="25" t="s">
        <v>56</v>
      </c>
      <c r="C79" s="26">
        <v>276</v>
      </c>
      <c r="D79" s="26"/>
      <c r="E79" s="26">
        <v>6897</v>
      </c>
      <c r="F79" s="26"/>
      <c r="G79" s="26"/>
      <c r="H79" s="26"/>
      <c r="I79" s="26"/>
      <c r="J79" s="26"/>
      <c r="K79" s="26"/>
      <c r="L79" s="26">
        <v>2660</v>
      </c>
      <c r="M79" s="26"/>
      <c r="N79" s="34">
        <f>SUM(C79:M79)</f>
        <v>9833</v>
      </c>
    </row>
    <row r="80" spans="1:14" ht="10.5" customHeight="1">
      <c r="A80" s="33" t="s">
        <v>57</v>
      </c>
      <c r="B80" s="25" t="s">
        <v>58</v>
      </c>
      <c r="C80" s="26">
        <v>18</v>
      </c>
      <c r="D80" s="26"/>
      <c r="E80" s="26">
        <v>6351</v>
      </c>
      <c r="F80" s="26"/>
      <c r="G80" s="26"/>
      <c r="H80" s="26"/>
      <c r="I80" s="26"/>
      <c r="J80" s="26"/>
      <c r="K80" s="26"/>
      <c r="L80" s="26"/>
      <c r="M80" s="26"/>
      <c r="N80" s="34">
        <f>SUM(C80:M80)</f>
        <v>6369</v>
      </c>
    </row>
    <row r="81" spans="1:14" ht="10.5" customHeight="1">
      <c r="A81" s="33" t="s">
        <v>59</v>
      </c>
      <c r="B81" s="25" t="s">
        <v>60</v>
      </c>
      <c r="C81" s="26"/>
      <c r="D81" s="26"/>
      <c r="E81" s="26">
        <v>7208</v>
      </c>
      <c r="F81" s="26"/>
      <c r="G81" s="26"/>
      <c r="H81" s="26"/>
      <c r="I81" s="26"/>
      <c r="J81" s="26"/>
      <c r="K81" s="26"/>
      <c r="L81" s="26"/>
      <c r="M81" s="26"/>
      <c r="N81" s="34">
        <f>SUM(C81:M81)</f>
        <v>7208</v>
      </c>
    </row>
    <row r="82" spans="1:14" ht="10.5" customHeight="1" thickBot="1">
      <c r="A82" s="43" t="s">
        <v>61</v>
      </c>
      <c r="B82" s="27" t="s">
        <v>79</v>
      </c>
      <c r="C82" s="28">
        <v>9968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44">
        <f>SUM(C82:M82)</f>
        <v>9968</v>
      </c>
    </row>
    <row r="83" spans="1:15" s="1" customFormat="1" ht="10.5" customHeight="1">
      <c r="A83" s="45">
        <v>4</v>
      </c>
      <c r="B83" s="46" t="s">
        <v>62</v>
      </c>
      <c r="C83" s="47">
        <f>C78+C79+C80+C81+C82</f>
        <v>10512</v>
      </c>
      <c r="D83" s="47">
        <f aca="true" t="shared" si="32" ref="D83:N83">D78+D79+D80+D81+D82</f>
        <v>0</v>
      </c>
      <c r="E83" s="47">
        <f t="shared" si="32"/>
        <v>28265</v>
      </c>
      <c r="F83" s="47">
        <f t="shared" si="32"/>
        <v>0</v>
      </c>
      <c r="G83" s="47">
        <f t="shared" si="32"/>
        <v>0</v>
      </c>
      <c r="H83" s="47">
        <f t="shared" si="32"/>
        <v>0</v>
      </c>
      <c r="I83" s="47">
        <f t="shared" si="32"/>
        <v>0</v>
      </c>
      <c r="J83" s="47">
        <f t="shared" si="32"/>
        <v>0</v>
      </c>
      <c r="K83" s="47">
        <f t="shared" si="32"/>
        <v>0</v>
      </c>
      <c r="L83" s="47">
        <f t="shared" si="32"/>
        <v>2660</v>
      </c>
      <c r="M83" s="47">
        <f t="shared" si="32"/>
        <v>0</v>
      </c>
      <c r="N83" s="64">
        <f t="shared" si="32"/>
        <v>41437</v>
      </c>
      <c r="O83" s="7"/>
    </row>
    <row r="84" spans="1:15" s="1" customFormat="1" ht="10.5" customHeight="1">
      <c r="A84" s="48"/>
      <c r="B84" s="49" t="s">
        <v>82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75">
        <f>SUM(C84:M84)</f>
        <v>0</v>
      </c>
      <c r="O84" s="7"/>
    </row>
    <row r="85" spans="1:15" s="1" customFormat="1" ht="10.5" customHeight="1" thickBot="1">
      <c r="A85" s="51"/>
      <c r="B85" s="52" t="s">
        <v>104</v>
      </c>
      <c r="C85" s="53">
        <f>SUM(C83:C84)</f>
        <v>10512</v>
      </c>
      <c r="D85" s="53">
        <f aca="true" t="shared" si="33" ref="D85:N85">SUM(D83:D84)</f>
        <v>0</v>
      </c>
      <c r="E85" s="53">
        <f t="shared" si="33"/>
        <v>28265</v>
      </c>
      <c r="F85" s="53">
        <f t="shared" si="33"/>
        <v>0</v>
      </c>
      <c r="G85" s="53">
        <f t="shared" si="33"/>
        <v>0</v>
      </c>
      <c r="H85" s="53">
        <f t="shared" si="33"/>
        <v>0</v>
      </c>
      <c r="I85" s="53">
        <f t="shared" si="33"/>
        <v>0</v>
      </c>
      <c r="J85" s="53">
        <f t="shared" si="33"/>
        <v>0</v>
      </c>
      <c r="K85" s="53">
        <f t="shared" si="33"/>
        <v>0</v>
      </c>
      <c r="L85" s="53">
        <f t="shared" si="33"/>
        <v>2660</v>
      </c>
      <c r="M85" s="53">
        <f t="shared" si="33"/>
        <v>0</v>
      </c>
      <c r="N85" s="66">
        <f t="shared" si="33"/>
        <v>41437</v>
      </c>
      <c r="O85" s="7"/>
    </row>
    <row r="86" spans="1:14" s="1" customFormat="1" ht="10.5" customHeight="1">
      <c r="A86" s="45">
        <v>5</v>
      </c>
      <c r="B86" s="46" t="s">
        <v>70</v>
      </c>
      <c r="C86" s="47">
        <v>50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64">
        <f>SUM(C86:M86)</f>
        <v>50</v>
      </c>
    </row>
    <row r="87" spans="1:14" s="1" customFormat="1" ht="10.5" customHeight="1">
      <c r="A87" s="48"/>
      <c r="B87" s="49" t="s">
        <v>82</v>
      </c>
      <c r="C87" s="50">
        <v>626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75">
        <f>SUM(C87:M87)</f>
        <v>626</v>
      </c>
    </row>
    <row r="88" spans="1:14" s="1" customFormat="1" ht="10.5" customHeight="1" thickBot="1">
      <c r="A88" s="54"/>
      <c r="B88" s="55" t="s">
        <v>129</v>
      </c>
      <c r="C88" s="56">
        <f>SUM(C86:C87)</f>
        <v>676</v>
      </c>
      <c r="D88" s="56">
        <f aca="true" t="shared" si="34" ref="D88:N88">SUM(D86:D87)</f>
        <v>0</v>
      </c>
      <c r="E88" s="56">
        <f t="shared" si="34"/>
        <v>0</v>
      </c>
      <c r="F88" s="56">
        <f t="shared" si="34"/>
        <v>0</v>
      </c>
      <c r="G88" s="56">
        <f t="shared" si="34"/>
        <v>0</v>
      </c>
      <c r="H88" s="56">
        <f t="shared" si="34"/>
        <v>0</v>
      </c>
      <c r="I88" s="56">
        <f t="shared" si="34"/>
        <v>0</v>
      </c>
      <c r="J88" s="56">
        <f t="shared" si="34"/>
        <v>0</v>
      </c>
      <c r="K88" s="56">
        <f t="shared" si="34"/>
        <v>0</v>
      </c>
      <c r="L88" s="56">
        <f t="shared" si="34"/>
        <v>0</v>
      </c>
      <c r="M88" s="56">
        <f t="shared" si="34"/>
        <v>0</v>
      </c>
      <c r="N88" s="65">
        <f t="shared" si="34"/>
        <v>676</v>
      </c>
    </row>
    <row r="89" spans="1:15" s="1" customFormat="1" ht="10.5" customHeight="1">
      <c r="A89" s="45"/>
      <c r="B89" s="46" t="s">
        <v>63</v>
      </c>
      <c r="C89" s="47">
        <f>C69+C75+C83+C86</f>
        <v>19883</v>
      </c>
      <c r="D89" s="47">
        <f aca="true" t="shared" si="35" ref="D89:N89">D69+D75+D83+D86</f>
        <v>0</v>
      </c>
      <c r="E89" s="47">
        <f t="shared" si="35"/>
        <v>37021</v>
      </c>
      <c r="F89" s="47">
        <f t="shared" si="35"/>
        <v>0</v>
      </c>
      <c r="G89" s="47">
        <f t="shared" si="35"/>
        <v>0</v>
      </c>
      <c r="H89" s="47">
        <f t="shared" si="35"/>
        <v>0</v>
      </c>
      <c r="I89" s="47">
        <f t="shared" si="35"/>
        <v>0</v>
      </c>
      <c r="J89" s="47">
        <f t="shared" si="35"/>
        <v>0</v>
      </c>
      <c r="K89" s="47">
        <f t="shared" si="35"/>
        <v>0</v>
      </c>
      <c r="L89" s="47">
        <f t="shared" si="35"/>
        <v>2660</v>
      </c>
      <c r="M89" s="47">
        <f t="shared" si="35"/>
        <v>0</v>
      </c>
      <c r="N89" s="64">
        <f t="shared" si="35"/>
        <v>59564</v>
      </c>
      <c r="O89" s="7"/>
    </row>
    <row r="90" spans="1:15" s="1" customFormat="1" ht="10.5" customHeight="1">
      <c r="A90" s="48"/>
      <c r="B90" s="49" t="s">
        <v>82</v>
      </c>
      <c r="C90" s="50">
        <f>C76+C84+C87</f>
        <v>626</v>
      </c>
      <c r="D90" s="50">
        <f aca="true" t="shared" si="36" ref="D90:N90">D76+D84+D87</f>
        <v>0</v>
      </c>
      <c r="E90" s="50">
        <f t="shared" si="36"/>
        <v>0</v>
      </c>
      <c r="F90" s="50">
        <f t="shared" si="36"/>
        <v>0</v>
      </c>
      <c r="G90" s="50">
        <f t="shared" si="36"/>
        <v>0</v>
      </c>
      <c r="H90" s="50">
        <f t="shared" si="36"/>
        <v>0</v>
      </c>
      <c r="I90" s="50">
        <f t="shared" si="36"/>
        <v>0</v>
      </c>
      <c r="J90" s="50">
        <f t="shared" si="36"/>
        <v>0</v>
      </c>
      <c r="K90" s="50">
        <f t="shared" si="36"/>
        <v>0</v>
      </c>
      <c r="L90" s="50">
        <f t="shared" si="36"/>
        <v>0</v>
      </c>
      <c r="M90" s="50">
        <f t="shared" si="36"/>
        <v>0</v>
      </c>
      <c r="N90" s="75">
        <f t="shared" si="36"/>
        <v>626</v>
      </c>
      <c r="O90" s="7"/>
    </row>
    <row r="91" spans="1:14" s="1" customFormat="1" ht="10.5" customHeight="1" thickBot="1">
      <c r="A91" s="54"/>
      <c r="B91" s="55" t="s">
        <v>105</v>
      </c>
      <c r="C91" s="56">
        <f>SUM(C89:C90)</f>
        <v>20509</v>
      </c>
      <c r="D91" s="56">
        <f aca="true" t="shared" si="37" ref="D91:N91">SUM(D89:D90)</f>
        <v>0</v>
      </c>
      <c r="E91" s="56">
        <f t="shared" si="37"/>
        <v>37021</v>
      </c>
      <c r="F91" s="56">
        <f t="shared" si="37"/>
        <v>0</v>
      </c>
      <c r="G91" s="56">
        <f t="shared" si="37"/>
        <v>0</v>
      </c>
      <c r="H91" s="56">
        <f t="shared" si="37"/>
        <v>0</v>
      </c>
      <c r="I91" s="56">
        <f t="shared" si="37"/>
        <v>0</v>
      </c>
      <c r="J91" s="56">
        <f t="shared" si="37"/>
        <v>0</v>
      </c>
      <c r="K91" s="56">
        <f t="shared" si="37"/>
        <v>0</v>
      </c>
      <c r="L91" s="56">
        <f t="shared" si="37"/>
        <v>2660</v>
      </c>
      <c r="M91" s="56">
        <f t="shared" si="37"/>
        <v>0</v>
      </c>
      <c r="N91" s="65">
        <f t="shared" si="37"/>
        <v>60190</v>
      </c>
    </row>
    <row r="92" spans="1:15" s="3" customFormat="1" ht="10.5" customHeight="1">
      <c r="A92" s="97"/>
      <c r="B92" s="98" t="s">
        <v>45</v>
      </c>
      <c r="C92" s="99">
        <f aca="true" t="shared" si="38" ref="C92:N92">C64+C89</f>
        <v>50797</v>
      </c>
      <c r="D92" s="99">
        <f t="shared" si="38"/>
        <v>602</v>
      </c>
      <c r="E92" s="99">
        <f t="shared" si="38"/>
        <v>45681</v>
      </c>
      <c r="F92" s="99">
        <f t="shared" si="38"/>
        <v>218700</v>
      </c>
      <c r="G92" s="99">
        <f t="shared" si="38"/>
        <v>61993</v>
      </c>
      <c r="H92" s="99">
        <f t="shared" si="38"/>
        <v>68197</v>
      </c>
      <c r="I92" s="99">
        <f t="shared" si="38"/>
        <v>111272</v>
      </c>
      <c r="J92" s="99">
        <f t="shared" si="38"/>
        <v>28105</v>
      </c>
      <c r="K92" s="99">
        <f t="shared" si="38"/>
        <v>0</v>
      </c>
      <c r="L92" s="99">
        <f t="shared" si="38"/>
        <v>6211</v>
      </c>
      <c r="M92" s="99">
        <f t="shared" si="38"/>
        <v>-13861</v>
      </c>
      <c r="N92" s="100">
        <f t="shared" si="38"/>
        <v>577697</v>
      </c>
      <c r="O92" s="8"/>
    </row>
    <row r="93" spans="1:15" s="3" customFormat="1" ht="10.5" customHeight="1">
      <c r="A93" s="61"/>
      <c r="B93" s="62" t="s">
        <v>106</v>
      </c>
      <c r="C93" s="63">
        <f aca="true" t="shared" si="39" ref="C93:N93">C65+C90</f>
        <v>-4174</v>
      </c>
      <c r="D93" s="63">
        <f t="shared" si="39"/>
        <v>0</v>
      </c>
      <c r="E93" s="63">
        <f t="shared" si="39"/>
        <v>4643</v>
      </c>
      <c r="F93" s="63">
        <f t="shared" si="39"/>
        <v>0</v>
      </c>
      <c r="G93" s="63">
        <f t="shared" si="39"/>
        <v>0</v>
      </c>
      <c r="H93" s="63">
        <f t="shared" si="39"/>
        <v>-646</v>
      </c>
      <c r="I93" s="63">
        <f t="shared" si="39"/>
        <v>9217</v>
      </c>
      <c r="J93" s="63">
        <f t="shared" si="39"/>
        <v>-1000</v>
      </c>
      <c r="K93" s="63">
        <f t="shared" si="39"/>
        <v>4500</v>
      </c>
      <c r="L93" s="63">
        <f t="shared" si="39"/>
        <v>-1451</v>
      </c>
      <c r="M93" s="63">
        <f t="shared" si="39"/>
        <v>-6226</v>
      </c>
      <c r="N93" s="76">
        <f t="shared" si="39"/>
        <v>4863</v>
      </c>
      <c r="O93" s="8"/>
    </row>
    <row r="94" spans="1:15" s="3" customFormat="1" ht="10.5" customHeight="1" thickBot="1">
      <c r="A94" s="78"/>
      <c r="B94" s="79" t="s">
        <v>109</v>
      </c>
      <c r="C94" s="80">
        <f>SUM(C92:C93)</f>
        <v>46623</v>
      </c>
      <c r="D94" s="80">
        <f aca="true" t="shared" si="40" ref="D94:N94">SUM(D92:D93)</f>
        <v>602</v>
      </c>
      <c r="E94" s="80">
        <f t="shared" si="40"/>
        <v>50324</v>
      </c>
      <c r="F94" s="80">
        <f t="shared" si="40"/>
        <v>218700</v>
      </c>
      <c r="G94" s="80">
        <f t="shared" si="40"/>
        <v>61993</v>
      </c>
      <c r="H94" s="80">
        <f t="shared" si="40"/>
        <v>67551</v>
      </c>
      <c r="I94" s="80">
        <f t="shared" si="40"/>
        <v>120489</v>
      </c>
      <c r="J94" s="80">
        <f t="shared" si="40"/>
        <v>27105</v>
      </c>
      <c r="K94" s="80">
        <f t="shared" si="40"/>
        <v>4500</v>
      </c>
      <c r="L94" s="80">
        <f t="shared" si="40"/>
        <v>4760</v>
      </c>
      <c r="M94" s="80">
        <f t="shared" si="40"/>
        <v>-20087</v>
      </c>
      <c r="N94" s="81">
        <f t="shared" si="40"/>
        <v>582560</v>
      </c>
      <c r="O94" s="8"/>
    </row>
    <row r="95" spans="1:15" ht="10.5" customHeight="1">
      <c r="A95" s="39" t="s">
        <v>64</v>
      </c>
      <c r="B95" s="40" t="s">
        <v>66</v>
      </c>
      <c r="C95" s="41">
        <v>5390</v>
      </c>
      <c r="D95" s="41"/>
      <c r="E95" s="41">
        <v>1132</v>
      </c>
      <c r="F95" s="41"/>
      <c r="G95" s="41"/>
      <c r="H95" s="41"/>
      <c r="I95" s="41"/>
      <c r="J95" s="41"/>
      <c r="K95" s="41"/>
      <c r="L95" s="41"/>
      <c r="M95" s="41"/>
      <c r="N95" s="42">
        <f>SUM(C95:M95)</f>
        <v>6522</v>
      </c>
      <c r="O95" s="1"/>
    </row>
    <row r="96" spans="1:15" ht="10.5" customHeight="1" thickBot="1">
      <c r="A96" s="43" t="s">
        <v>65</v>
      </c>
      <c r="B96" s="27" t="s">
        <v>0</v>
      </c>
      <c r="C96" s="28">
        <v>725</v>
      </c>
      <c r="D96" s="28"/>
      <c r="E96" s="28">
        <v>1008</v>
      </c>
      <c r="F96" s="28"/>
      <c r="G96" s="28"/>
      <c r="H96" s="28"/>
      <c r="I96" s="28"/>
      <c r="J96" s="28"/>
      <c r="K96" s="28"/>
      <c r="L96" s="28"/>
      <c r="M96" s="28"/>
      <c r="N96" s="44">
        <f>SUM(C96:M96)</f>
        <v>1733</v>
      </c>
      <c r="O96" s="1"/>
    </row>
    <row r="97" spans="1:14" s="1" customFormat="1" ht="10.5" customHeight="1" thickBot="1">
      <c r="A97" s="67">
        <v>6</v>
      </c>
      <c r="B97" s="68" t="s">
        <v>67</v>
      </c>
      <c r="C97" s="69">
        <f aca="true" t="shared" si="41" ref="C97:M97">SUM(C95:C96)</f>
        <v>6115</v>
      </c>
      <c r="D97" s="69">
        <f t="shared" si="41"/>
        <v>0</v>
      </c>
      <c r="E97" s="69">
        <f t="shared" si="41"/>
        <v>2140</v>
      </c>
      <c r="F97" s="69">
        <f t="shared" si="41"/>
        <v>0</v>
      </c>
      <c r="G97" s="69">
        <f t="shared" si="41"/>
        <v>0</v>
      </c>
      <c r="H97" s="69">
        <f t="shared" si="41"/>
        <v>0</v>
      </c>
      <c r="I97" s="69">
        <f t="shared" si="41"/>
        <v>0</v>
      </c>
      <c r="J97" s="69">
        <f t="shared" si="41"/>
        <v>0</v>
      </c>
      <c r="K97" s="69">
        <f t="shared" si="41"/>
        <v>0</v>
      </c>
      <c r="L97" s="69">
        <f t="shared" si="41"/>
        <v>0</v>
      </c>
      <c r="M97" s="69">
        <f t="shared" si="41"/>
        <v>0</v>
      </c>
      <c r="N97" s="70">
        <f>SUM(C97:M97)</f>
        <v>8255</v>
      </c>
    </row>
    <row r="98" spans="1:15" s="1" customFormat="1" ht="10.5" customHeight="1">
      <c r="A98" s="71"/>
      <c r="B98" s="72" t="s">
        <v>68</v>
      </c>
      <c r="C98" s="47">
        <f aca="true" t="shared" si="42" ref="C98:N98">SUM(C92,C97)</f>
        <v>56912</v>
      </c>
      <c r="D98" s="47">
        <f t="shared" si="42"/>
        <v>602</v>
      </c>
      <c r="E98" s="47">
        <f t="shared" si="42"/>
        <v>47821</v>
      </c>
      <c r="F98" s="47">
        <f t="shared" si="42"/>
        <v>218700</v>
      </c>
      <c r="G98" s="47">
        <f t="shared" si="42"/>
        <v>61993</v>
      </c>
      <c r="H98" s="47">
        <f t="shared" si="42"/>
        <v>68197</v>
      </c>
      <c r="I98" s="47">
        <f t="shared" si="42"/>
        <v>111272</v>
      </c>
      <c r="J98" s="47">
        <f t="shared" si="42"/>
        <v>28105</v>
      </c>
      <c r="K98" s="47">
        <f t="shared" si="42"/>
        <v>0</v>
      </c>
      <c r="L98" s="47">
        <f t="shared" si="42"/>
        <v>6211</v>
      </c>
      <c r="M98" s="47">
        <f t="shared" si="42"/>
        <v>-13861</v>
      </c>
      <c r="N98" s="64">
        <f t="shared" si="42"/>
        <v>585952</v>
      </c>
      <c r="O98" s="7"/>
    </row>
    <row r="99" spans="1:14" s="1" customFormat="1" ht="10.5" customHeight="1">
      <c r="A99" s="48"/>
      <c r="B99" s="49" t="s">
        <v>106</v>
      </c>
      <c r="C99" s="50">
        <f>C93</f>
        <v>-4174</v>
      </c>
      <c r="D99" s="50">
        <f aca="true" t="shared" si="43" ref="D99:N99">D93</f>
        <v>0</v>
      </c>
      <c r="E99" s="50">
        <f t="shared" si="43"/>
        <v>4643</v>
      </c>
      <c r="F99" s="50">
        <f t="shared" si="43"/>
        <v>0</v>
      </c>
      <c r="G99" s="50">
        <f t="shared" si="43"/>
        <v>0</v>
      </c>
      <c r="H99" s="50">
        <f t="shared" si="43"/>
        <v>-646</v>
      </c>
      <c r="I99" s="50">
        <f t="shared" si="43"/>
        <v>9217</v>
      </c>
      <c r="J99" s="50">
        <f t="shared" si="43"/>
        <v>-1000</v>
      </c>
      <c r="K99" s="50">
        <f t="shared" si="43"/>
        <v>4500</v>
      </c>
      <c r="L99" s="50">
        <f t="shared" si="43"/>
        <v>-1451</v>
      </c>
      <c r="M99" s="50">
        <f t="shared" si="43"/>
        <v>-6226</v>
      </c>
      <c r="N99" s="75">
        <f t="shared" si="43"/>
        <v>4863</v>
      </c>
    </row>
    <row r="100" spans="1:14" s="9" customFormat="1" ht="10.5" customHeight="1" thickBot="1">
      <c r="A100" s="54"/>
      <c r="B100" s="55" t="s">
        <v>107</v>
      </c>
      <c r="C100" s="73">
        <f>SUM(C98:C99)</f>
        <v>52738</v>
      </c>
      <c r="D100" s="73">
        <f aca="true" t="shared" si="44" ref="D100:N100">SUM(D98:D99)</f>
        <v>602</v>
      </c>
      <c r="E100" s="73">
        <f t="shared" si="44"/>
        <v>52464</v>
      </c>
      <c r="F100" s="73">
        <f t="shared" si="44"/>
        <v>218700</v>
      </c>
      <c r="G100" s="73">
        <f t="shared" si="44"/>
        <v>61993</v>
      </c>
      <c r="H100" s="73">
        <f t="shared" si="44"/>
        <v>67551</v>
      </c>
      <c r="I100" s="73">
        <f t="shared" si="44"/>
        <v>120489</v>
      </c>
      <c r="J100" s="73">
        <f t="shared" si="44"/>
        <v>27105</v>
      </c>
      <c r="K100" s="73">
        <f t="shared" si="44"/>
        <v>4500</v>
      </c>
      <c r="L100" s="73">
        <f t="shared" si="44"/>
        <v>4760</v>
      </c>
      <c r="M100" s="73">
        <f t="shared" si="44"/>
        <v>-20087</v>
      </c>
      <c r="N100" s="77">
        <f t="shared" si="44"/>
        <v>590815</v>
      </c>
    </row>
    <row r="101" spans="1:15" ht="10.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6"/>
      <c r="O101" s="5"/>
    </row>
    <row r="102" spans="1:14" ht="10.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96"/>
    </row>
    <row r="103" spans="1:14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7" s="1" customFormat="1" ht="12.75"/>
  </sheetData>
  <mergeCells count="1">
    <mergeCell ref="A1:N1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2006-06-19T06:39:31Z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