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<sst xmlns="http://schemas.openxmlformats.org/spreadsheetml/2006/main" count="188" uniqueCount="135">
  <si>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</si>
  <si>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</si>
  <si>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</si>
  <si>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</si>
  <si>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</si>
  <si>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</si>
  <si>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</si>
  <si>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</si>
  <si>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</si>
  <si>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</si>
  <si>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</si>
  <si>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</si>
  <si>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</si>
  <si>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</si>
  <si>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</si>
  <si>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</si>
  <si>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</si>
  <si>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</si>
  <si>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</si>
  <si>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</si>
  <si>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</si>
  <si>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</si>
  <si>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</si>
  <si>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</si>
  <si>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</si>
  <si>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</si>
  <si>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</si>
  <si>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</si>
  <si>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</si>
  <si>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</si>
  <si>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</si>
  <si>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</si>
  <si>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</si>
  <si>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</si>
  <si>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</si>
  <si>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</si>
  <si>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</si>
  <si>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</si>
  <si>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</si>
  <si>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</si>
  <si>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</si>
  <si>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</si>
  <si>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</si>
  <si>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</si>
  <si>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</si>
  <si>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</si>
  <si>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</si>
  <si>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</si>
  <si>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</si>
  <si>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</si>
  <si>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</si>
  <si>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</si>
  <si>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</si>
  <si>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</si>
  <si>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</si>
  <si>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</si>
  <si>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</si>
  <si>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</si>
  <si>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</si>
  <si>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</si>
  <si>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</si>
  <si>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</si>
  <si>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</si>
  <si>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</si>
  <si>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</si>
  <si>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</si>
  <si>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</si>
  <si>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</si>
  <si>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</si>
  <si>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</si>
  <si>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</si>
  <si>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</si>
  <si>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</si>
  <si>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</si>
  <si>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</si>
  <si>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</si>
  <si>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</si>
  <si>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</si>
  <si>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</si>
  <si>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</si>
  <si>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</si>
  <si>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</si>
  <si>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</si>
  <si>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1 3 5</t>
  </si>
  <si>
    <t>1 3 6</t>
  </si>
  <si>
    <t>Eseti pénzb. szoc.ellát.</t>
  </si>
  <si>
    <t>1 3 3</t>
  </si>
  <si>
    <t>1 7 2</t>
  </si>
  <si>
    <t>1 7</t>
  </si>
  <si>
    <t>Kisebbs. önk.  összesen</t>
  </si>
  <si>
    <t>Kisebbs. önk. mód.előir.</t>
  </si>
  <si>
    <t>Polg. Hiv. mód.előir.össz.</t>
  </si>
  <si>
    <t>Eseti p. szoc. mód.előir.</t>
  </si>
  <si>
    <t>Szoc. ellátás mód. ei. ö.</t>
  </si>
  <si>
    <t>3 1</t>
  </si>
  <si>
    <t xml:space="preserve">1 5 5 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</si>
  <si>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</si>
  <si>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</si>
  <si>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</si>
  <si>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</si>
  <si>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</si>
  <si>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>Polgári védelem pótelőir.</t>
  </si>
  <si>
    <t>Szlovák kisebbségi önkorm.</t>
  </si>
  <si>
    <t>2 1</t>
  </si>
  <si>
    <t>Óvodai ellátás</t>
  </si>
  <si>
    <t>Óvodai ellátás  összesen</t>
  </si>
  <si>
    <t>Ált. iskola i oktatás</t>
  </si>
  <si>
    <t xml:space="preserve">Általános isk. módosított </t>
  </si>
  <si>
    <t>Egyéb szórakozt. tev.</t>
  </si>
  <si>
    <t>1 1 3</t>
  </si>
  <si>
    <t>Helyi közút. módosított ei.</t>
  </si>
  <si>
    <t>Szennyvízkez. módosított ei.</t>
  </si>
  <si>
    <t xml:space="preserve">Házi szoc. gond. módosított </t>
  </si>
  <si>
    <t>Rendszeres gyv, pénzbeni</t>
  </si>
  <si>
    <t xml:space="preserve">Saját ingatlan hasz. mód. ei. </t>
  </si>
  <si>
    <t>Fejl. áfa</t>
  </si>
  <si>
    <t>2. számú melléklet  a .../2006. (X....) önkormányzati  rendelethez</t>
  </si>
  <si>
    <t>Ogy. választ.mód.előir.</t>
  </si>
  <si>
    <t>Önkorm. választ.módosított</t>
  </si>
  <si>
    <t>Önk. választ. mód.-előir</t>
  </si>
  <si>
    <t>Módositott előirányzat</t>
  </si>
  <si>
    <t xml:space="preserve">15 1 </t>
  </si>
  <si>
    <t>Település űz. mód. előír.</t>
  </si>
  <si>
    <t>Rendszeres gyv. mód. előír.</t>
  </si>
  <si>
    <t>Katasztrófa v. mód előír.</t>
  </si>
  <si>
    <t>Finansz. műv. mód. előír.</t>
  </si>
  <si>
    <t>Egyéb felad. mód. előír.</t>
  </si>
  <si>
    <t>Cigány K. mód. előír.</t>
  </si>
  <si>
    <t>Szlovák Kisebbs. mód. előír.</t>
  </si>
  <si>
    <t>Ált. isk. ell. mód. előír.</t>
  </si>
  <si>
    <t>Eü. ellátás mód. előír.</t>
  </si>
  <si>
    <t>Hiv. tűzoltóság mód. előír.</t>
  </si>
  <si>
    <t xml:space="preserve">Rétság Város Önkormányzat  2006. évi módosított költségvetésének  szakfeladatos bevételei </t>
  </si>
  <si>
    <t>Város és k.rend. mód. előír</t>
  </si>
  <si>
    <t>Helyi közút létesítése.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</si>
</sst>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="105" zoomScaleNormal="105" workbookViewId="0" topLeftCell="A1">
      <selection activeCell="A51" sqref="A51:N51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s="83" customFormat="1" ht="10.5" customHeight="1">
      <c r="A1" s="75"/>
      <c r="B1" s="117" t="s">
        <v>116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83" customFormat="1" ht="10.5" customHeight="1">
      <c r="A2" s="75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83" customFormat="1" ht="10.5" customHeight="1">
      <c r="A3" s="84"/>
      <c r="B3" s="117" t="s">
        <v>132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83" customFormat="1" ht="10.5" customHeight="1">
      <c r="A4" s="84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0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8" t="s">
        <v>16</v>
      </c>
      <c r="N5" s="119"/>
    </row>
    <row r="6" spans="1:22" s="4" customFormat="1" ht="10.5" customHeight="1" thickBot="1">
      <c r="A6" s="12" t="s">
        <v>1</v>
      </c>
      <c r="B6" s="13" t="s">
        <v>2</v>
      </c>
      <c r="C6" s="13" t="s">
        <v>3</v>
      </c>
      <c r="D6" s="13" t="s">
        <v>76</v>
      </c>
      <c r="E6" s="13" t="s">
        <v>7</v>
      </c>
      <c r="F6" s="13" t="s">
        <v>4</v>
      </c>
      <c r="G6" s="13" t="s">
        <v>5</v>
      </c>
      <c r="H6" s="13" t="s">
        <v>15</v>
      </c>
      <c r="I6" s="13" t="s">
        <v>6</v>
      </c>
      <c r="J6" s="13" t="s">
        <v>8</v>
      </c>
      <c r="K6" s="13" t="s">
        <v>115</v>
      </c>
      <c r="L6" s="13" t="s">
        <v>9</v>
      </c>
      <c r="M6" s="13" t="s">
        <v>10</v>
      </c>
      <c r="N6" s="14" t="s">
        <v>11</v>
      </c>
      <c r="O6" s="6"/>
      <c r="P6" s="6"/>
      <c r="Q6" s="6"/>
      <c r="R6" s="6"/>
      <c r="S6" s="6"/>
      <c r="T6" s="6"/>
      <c r="U6" s="6"/>
      <c r="V6" s="6"/>
    </row>
    <row r="7" spans="1:14" s="1" customFormat="1" ht="10.5" customHeight="1" thickBot="1">
      <c r="A7" s="15" t="s">
        <v>17</v>
      </c>
      <c r="B7" s="16" t="s">
        <v>36</v>
      </c>
      <c r="C7" s="17">
        <v>2168</v>
      </c>
      <c r="D7" s="17"/>
      <c r="E7" s="17">
        <v>303</v>
      </c>
      <c r="F7" s="17"/>
      <c r="G7" s="17"/>
      <c r="H7" s="17"/>
      <c r="I7" s="17"/>
      <c r="J7" s="17"/>
      <c r="K7" s="17"/>
      <c r="L7" s="17"/>
      <c r="M7" s="17"/>
      <c r="N7" s="18">
        <f>SUM(C7:M7)</f>
        <v>2471</v>
      </c>
    </row>
    <row r="8" spans="1:14" s="1" customFormat="1" ht="10.5" customHeight="1" thickBot="1">
      <c r="A8" s="15" t="s">
        <v>80</v>
      </c>
      <c r="B8" s="16" t="s">
        <v>117</v>
      </c>
      <c r="C8" s="17"/>
      <c r="D8" s="17"/>
      <c r="E8" s="17">
        <v>557</v>
      </c>
      <c r="F8" s="17"/>
      <c r="G8" s="17"/>
      <c r="H8" s="17"/>
      <c r="I8" s="17"/>
      <c r="J8" s="17"/>
      <c r="K8" s="17"/>
      <c r="L8" s="17"/>
      <c r="M8" s="17"/>
      <c r="N8" s="18">
        <f>SUM(C8:M8)</f>
        <v>557</v>
      </c>
    </row>
    <row r="9" spans="1:14" s="1" customFormat="1" ht="10.5" customHeight="1">
      <c r="A9" s="47" t="s">
        <v>109</v>
      </c>
      <c r="B9" s="48" t="s">
        <v>118</v>
      </c>
      <c r="C9" s="49"/>
      <c r="D9" s="49"/>
      <c r="E9" s="49">
        <v>71</v>
      </c>
      <c r="F9" s="49"/>
      <c r="G9" s="49"/>
      <c r="H9" s="49"/>
      <c r="I9" s="49"/>
      <c r="J9" s="49"/>
      <c r="K9" s="49"/>
      <c r="L9" s="49"/>
      <c r="M9" s="49"/>
      <c r="N9" s="65">
        <f>SUM(C9:M9)</f>
        <v>71</v>
      </c>
    </row>
    <row r="10" spans="1:14" s="1" customFormat="1" ht="10.5" customHeight="1">
      <c r="A10" s="50"/>
      <c r="B10" s="51" t="s">
        <v>82</v>
      </c>
      <c r="C10" s="52"/>
      <c r="D10" s="52"/>
      <c r="E10" s="52">
        <v>447</v>
      </c>
      <c r="F10" s="52"/>
      <c r="G10" s="52"/>
      <c r="H10" s="52"/>
      <c r="I10" s="52"/>
      <c r="J10" s="52"/>
      <c r="K10" s="52"/>
      <c r="L10" s="52"/>
      <c r="M10" s="52"/>
      <c r="N10" s="76">
        <f>SUM(C10:M10)</f>
        <v>447</v>
      </c>
    </row>
    <row r="11" spans="1:14" s="1" customFormat="1" ht="10.5" customHeight="1" thickBot="1">
      <c r="A11" s="56"/>
      <c r="B11" s="57" t="s">
        <v>119</v>
      </c>
      <c r="C11" s="58">
        <f>SUM(C9:C10)</f>
        <v>0</v>
      </c>
      <c r="D11" s="58">
        <f aca="true" t="shared" si="0" ref="D11:N11">SUM(D9:D10)</f>
        <v>0</v>
      </c>
      <c r="E11" s="58">
        <f t="shared" si="0"/>
        <v>518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66">
        <f t="shared" si="0"/>
        <v>518</v>
      </c>
    </row>
    <row r="12" spans="1:14" ht="10.5" customHeight="1">
      <c r="A12" s="23" t="s">
        <v>18</v>
      </c>
      <c r="B12" s="24" t="s">
        <v>12</v>
      </c>
      <c r="C12" s="25">
        <v>275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 aca="true" t="shared" si="1" ref="N12:N23">SUM(C12:M12)</f>
        <v>275</v>
      </c>
    </row>
    <row r="13" spans="1:14" ht="10.5" customHeight="1" thickBot="1">
      <c r="A13" s="45" t="s">
        <v>51</v>
      </c>
      <c r="B13" s="29" t="s">
        <v>69</v>
      </c>
      <c r="C13" s="30">
        <v>6633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6">
        <f t="shared" si="1"/>
        <v>6633</v>
      </c>
    </row>
    <row r="14" spans="1:14" ht="10.5" customHeight="1">
      <c r="A14" s="31" t="s">
        <v>81</v>
      </c>
      <c r="B14" s="32" t="s">
        <v>134</v>
      </c>
      <c r="C14" s="33"/>
      <c r="D14" s="33"/>
      <c r="E14" s="33"/>
      <c r="F14" s="33"/>
      <c r="G14" s="33"/>
      <c r="H14" s="33"/>
      <c r="I14" s="33"/>
      <c r="J14" s="33"/>
      <c r="K14" s="33"/>
      <c r="L14" s="33">
        <v>0</v>
      </c>
      <c r="M14" s="33"/>
      <c r="N14" s="34">
        <f>SUM(C14:M14)</f>
        <v>0</v>
      </c>
    </row>
    <row r="15" spans="1:14" ht="10.5" customHeight="1">
      <c r="A15" s="35"/>
      <c r="B15" s="27" t="s">
        <v>82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6">
        <f>SUM(C15:M15)</f>
        <v>0</v>
      </c>
    </row>
    <row r="16" spans="1:14" ht="10.5" customHeight="1" thickBot="1">
      <c r="A16" s="37"/>
      <c r="B16" s="38" t="s">
        <v>110</v>
      </c>
      <c r="C16" s="39">
        <f>SUM(C14:C15)</f>
        <v>0</v>
      </c>
      <c r="D16" s="39">
        <f aca="true" t="shared" si="2" ref="D16:N16">SUM(D14:D15)</f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40">
        <f t="shared" si="2"/>
        <v>0</v>
      </c>
    </row>
    <row r="17" spans="1:14" ht="10.5" customHeight="1">
      <c r="A17" s="41" t="s">
        <v>19</v>
      </c>
      <c r="B17" s="42" t="s">
        <v>35</v>
      </c>
      <c r="C17" s="43"/>
      <c r="D17" s="43"/>
      <c r="E17" s="43">
        <v>7727</v>
      </c>
      <c r="F17" s="43"/>
      <c r="G17" s="43"/>
      <c r="H17" s="43"/>
      <c r="I17" s="43"/>
      <c r="J17" s="43"/>
      <c r="K17" s="43"/>
      <c r="L17" s="43">
        <v>1300</v>
      </c>
      <c r="M17" s="43">
        <v>-20399</v>
      </c>
      <c r="N17" s="44">
        <f t="shared" si="1"/>
        <v>-11372</v>
      </c>
    </row>
    <row r="18" spans="1:14" ht="10.5" customHeight="1">
      <c r="A18" s="35"/>
      <c r="B18" s="27" t="s">
        <v>82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20087</v>
      </c>
      <c r="N18" s="36">
        <f>SUM(C18:M18)</f>
        <v>20087</v>
      </c>
    </row>
    <row r="19" spans="1:14" ht="10.5" customHeight="1" thickBot="1">
      <c r="A19" s="37"/>
      <c r="B19" s="38" t="s">
        <v>133</v>
      </c>
      <c r="C19" s="39">
        <f>SUM(C17:C18)</f>
        <v>0</v>
      </c>
      <c r="D19" s="39">
        <f aca="true" t="shared" si="3" ref="D19:N19">SUM(D17:D18)</f>
        <v>0</v>
      </c>
      <c r="E19" s="39">
        <f t="shared" si="3"/>
        <v>7727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1300</v>
      </c>
      <c r="M19" s="39">
        <f t="shared" si="3"/>
        <v>-312</v>
      </c>
      <c r="N19" s="40">
        <f t="shared" si="3"/>
        <v>8715</v>
      </c>
    </row>
    <row r="20" spans="1:14" ht="10.5" customHeight="1">
      <c r="A20" s="41" t="s">
        <v>21</v>
      </c>
      <c r="B20" s="42" t="s">
        <v>22</v>
      </c>
      <c r="C20" s="43">
        <v>31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>
        <f t="shared" si="1"/>
        <v>31</v>
      </c>
    </row>
    <row r="21" spans="1:14" ht="10.5" customHeight="1" thickBot="1">
      <c r="A21" s="45" t="s">
        <v>23</v>
      </c>
      <c r="B21" s="29" t="s">
        <v>24</v>
      </c>
      <c r="C21" s="30">
        <v>166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6">
        <f t="shared" si="1"/>
        <v>166</v>
      </c>
    </row>
    <row r="22" spans="1:14" ht="10.5" customHeight="1">
      <c r="A22" s="31" t="s">
        <v>20</v>
      </c>
      <c r="B22" s="32" t="s">
        <v>77</v>
      </c>
      <c r="C22" s="33">
        <v>1728</v>
      </c>
      <c r="D22" s="33"/>
      <c r="E22" s="33"/>
      <c r="F22" s="33"/>
      <c r="G22" s="33"/>
      <c r="H22" s="33"/>
      <c r="I22" s="33"/>
      <c r="J22" s="33"/>
      <c r="K22" s="33"/>
      <c r="L22" s="33">
        <v>800</v>
      </c>
      <c r="M22" s="33"/>
      <c r="N22" s="34">
        <f t="shared" si="1"/>
        <v>2528</v>
      </c>
    </row>
    <row r="23" spans="1:14" ht="10.5" customHeight="1">
      <c r="A23" s="35"/>
      <c r="B23" s="27" t="s">
        <v>82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6">
        <f t="shared" si="1"/>
        <v>0</v>
      </c>
    </row>
    <row r="24" spans="1:14" ht="10.5" customHeight="1" thickBot="1">
      <c r="A24" s="37"/>
      <c r="B24" s="38" t="s">
        <v>111</v>
      </c>
      <c r="C24" s="39">
        <f>SUM(C22:C23)</f>
        <v>1728</v>
      </c>
      <c r="D24" s="39">
        <f aca="true" t="shared" si="4" ref="D24:N24">SUM(D22:D23)</f>
        <v>0</v>
      </c>
      <c r="E24" s="39">
        <f t="shared" si="4"/>
        <v>0</v>
      </c>
      <c r="F24" s="39">
        <f t="shared" si="4"/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800</v>
      </c>
      <c r="M24" s="39">
        <f t="shared" si="4"/>
        <v>0</v>
      </c>
      <c r="N24" s="40">
        <f t="shared" si="4"/>
        <v>2528</v>
      </c>
    </row>
    <row r="25" spans="1:14" s="1" customFormat="1" ht="10.5" customHeight="1">
      <c r="A25" s="85" t="s">
        <v>25</v>
      </c>
      <c r="B25" s="86" t="s">
        <v>34</v>
      </c>
      <c r="C25" s="87">
        <f>C12+C13+C17+C20+C21+C22+C14</f>
        <v>8833</v>
      </c>
      <c r="D25" s="87">
        <f aca="true" t="shared" si="5" ref="D25:N25">D12+D13+D17+D20+D21+D22+D14</f>
        <v>0</v>
      </c>
      <c r="E25" s="87">
        <f t="shared" si="5"/>
        <v>7727</v>
      </c>
      <c r="F25" s="87">
        <f t="shared" si="5"/>
        <v>0</v>
      </c>
      <c r="G25" s="87">
        <f t="shared" si="5"/>
        <v>0</v>
      </c>
      <c r="H25" s="87">
        <f t="shared" si="5"/>
        <v>0</v>
      </c>
      <c r="I25" s="87">
        <f t="shared" si="5"/>
        <v>0</v>
      </c>
      <c r="J25" s="87">
        <f t="shared" si="5"/>
        <v>0</v>
      </c>
      <c r="K25" s="87">
        <f t="shared" si="5"/>
        <v>0</v>
      </c>
      <c r="L25" s="87">
        <f t="shared" si="5"/>
        <v>2100</v>
      </c>
      <c r="M25" s="87">
        <f t="shared" si="5"/>
        <v>-20399</v>
      </c>
      <c r="N25" s="88">
        <f t="shared" si="5"/>
        <v>-1739</v>
      </c>
    </row>
    <row r="26" spans="1:14" s="1" customFormat="1" ht="10.5" customHeight="1">
      <c r="A26" s="50"/>
      <c r="B26" s="51" t="s">
        <v>82</v>
      </c>
      <c r="C26" s="52">
        <f>C18+C15+C23</f>
        <v>0</v>
      </c>
      <c r="D26" s="52">
        <f aca="true" t="shared" si="6" ref="D26:N26">D18+D15+D23</f>
        <v>0</v>
      </c>
      <c r="E26" s="52">
        <f t="shared" si="6"/>
        <v>0</v>
      </c>
      <c r="F26" s="52">
        <f t="shared" si="6"/>
        <v>0</v>
      </c>
      <c r="G26" s="52">
        <f t="shared" si="6"/>
        <v>0</v>
      </c>
      <c r="H26" s="52">
        <f t="shared" si="6"/>
        <v>0</v>
      </c>
      <c r="I26" s="52">
        <f t="shared" si="6"/>
        <v>0</v>
      </c>
      <c r="J26" s="52">
        <f t="shared" si="6"/>
        <v>0</v>
      </c>
      <c r="K26" s="52">
        <f t="shared" si="6"/>
        <v>0</v>
      </c>
      <c r="L26" s="52">
        <f t="shared" si="6"/>
        <v>0</v>
      </c>
      <c r="M26" s="52">
        <f t="shared" si="6"/>
        <v>20087</v>
      </c>
      <c r="N26" s="76">
        <f t="shared" si="6"/>
        <v>20087</v>
      </c>
    </row>
    <row r="27" spans="1:14" s="1" customFormat="1" ht="10.5" customHeight="1" thickBot="1">
      <c r="A27" s="53"/>
      <c r="B27" s="54" t="s">
        <v>122</v>
      </c>
      <c r="C27" s="55">
        <f>SUM(C25:C26)</f>
        <v>8833</v>
      </c>
      <c r="D27" s="55">
        <f aca="true" t="shared" si="7" ref="D27:N27">SUM(D25:D26)</f>
        <v>0</v>
      </c>
      <c r="E27" s="55">
        <f t="shared" si="7"/>
        <v>7727</v>
      </c>
      <c r="F27" s="55">
        <f t="shared" si="7"/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2100</v>
      </c>
      <c r="M27" s="55">
        <f t="shared" si="7"/>
        <v>-312</v>
      </c>
      <c r="N27" s="67">
        <f t="shared" si="7"/>
        <v>18348</v>
      </c>
    </row>
    <row r="28" spans="1:14" s="2" customFormat="1" ht="10.5" customHeight="1">
      <c r="A28" s="31" t="s">
        <v>73</v>
      </c>
      <c r="B28" s="32" t="s">
        <v>113</v>
      </c>
      <c r="C28" s="33"/>
      <c r="D28" s="33"/>
      <c r="E28" s="33">
        <v>920</v>
      </c>
      <c r="F28" s="33"/>
      <c r="G28" s="33"/>
      <c r="H28" s="33"/>
      <c r="I28" s="33"/>
      <c r="J28" s="33"/>
      <c r="K28" s="33"/>
      <c r="L28" s="33"/>
      <c r="M28" s="33"/>
      <c r="N28" s="34">
        <f>SUM(C28:M28)</f>
        <v>920</v>
      </c>
    </row>
    <row r="29" spans="1:14" s="2" customFormat="1" ht="10.5" customHeight="1">
      <c r="A29" s="35"/>
      <c r="B29" s="27" t="s">
        <v>82</v>
      </c>
      <c r="C29" s="28"/>
      <c r="D29" s="28"/>
      <c r="E29" s="28">
        <v>1024</v>
      </c>
      <c r="F29" s="28"/>
      <c r="G29" s="28"/>
      <c r="H29" s="28"/>
      <c r="I29" s="28"/>
      <c r="J29" s="28"/>
      <c r="K29" s="28"/>
      <c r="L29" s="28"/>
      <c r="M29" s="28"/>
      <c r="N29" s="36">
        <f>SUM(C29:M29)</f>
        <v>1024</v>
      </c>
    </row>
    <row r="30" spans="1:14" s="2" customFormat="1" ht="10.5" customHeight="1" thickBot="1">
      <c r="A30" s="37"/>
      <c r="B30" s="38" t="s">
        <v>123</v>
      </c>
      <c r="C30" s="39">
        <f>SUM(C28:C29)</f>
        <v>0</v>
      </c>
      <c r="D30" s="39">
        <f aca="true" t="shared" si="8" ref="D30:N30">SUM(D28:D29)</f>
        <v>0</v>
      </c>
      <c r="E30" s="39">
        <f t="shared" si="8"/>
        <v>1944</v>
      </c>
      <c r="F30" s="39">
        <f t="shared" si="8"/>
        <v>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40">
        <f t="shared" si="8"/>
        <v>1944</v>
      </c>
    </row>
    <row r="31" spans="1:14" s="2" customFormat="1" ht="10.5" customHeight="1">
      <c r="A31" s="41" t="s">
        <v>86</v>
      </c>
      <c r="B31" s="42" t="s">
        <v>85</v>
      </c>
      <c r="C31" s="43"/>
      <c r="D31" s="43"/>
      <c r="E31" s="43">
        <v>3725</v>
      </c>
      <c r="F31" s="43"/>
      <c r="G31" s="43"/>
      <c r="H31" s="43"/>
      <c r="I31" s="43"/>
      <c r="J31" s="43"/>
      <c r="K31" s="43"/>
      <c r="L31" s="43"/>
      <c r="M31" s="43"/>
      <c r="N31" s="44">
        <f>SUM(C31:M31)</f>
        <v>3725</v>
      </c>
    </row>
    <row r="32" spans="1:14" s="2" customFormat="1" ht="10.5" customHeight="1">
      <c r="A32" s="35"/>
      <c r="B32" s="27" t="s">
        <v>82</v>
      </c>
      <c r="C32" s="28"/>
      <c r="D32" s="28"/>
      <c r="E32" s="28">
        <v>1548</v>
      </c>
      <c r="F32" s="28"/>
      <c r="G32" s="28"/>
      <c r="H32" s="28"/>
      <c r="I32" s="28"/>
      <c r="J32" s="28"/>
      <c r="K32" s="28"/>
      <c r="L32" s="28"/>
      <c r="M32" s="28"/>
      <c r="N32" s="36">
        <f>SUM(C32:M32)</f>
        <v>1548</v>
      </c>
    </row>
    <row r="33" spans="1:14" s="2" customFormat="1" ht="10.5" customHeight="1" thickBot="1">
      <c r="A33" s="45"/>
      <c r="B33" s="29" t="s">
        <v>92</v>
      </c>
      <c r="C33" s="30">
        <f>SUM(C31:C32)</f>
        <v>0</v>
      </c>
      <c r="D33" s="30">
        <f aca="true" t="shared" si="9" ref="D33:N33">SUM(D31:D32)</f>
        <v>0</v>
      </c>
      <c r="E33" s="30">
        <f t="shared" si="9"/>
        <v>5273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46">
        <f t="shared" si="9"/>
        <v>5273</v>
      </c>
    </row>
    <row r="34" spans="1:14" s="2" customFormat="1" ht="10.5" customHeight="1">
      <c r="A34" s="31" t="s">
        <v>83</v>
      </c>
      <c r="B34" s="32" t="s">
        <v>26</v>
      </c>
      <c r="C34" s="33">
        <v>91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>
        <f>SUM(C34:M34)</f>
        <v>91</v>
      </c>
    </row>
    <row r="35" spans="1:14" s="2" customFormat="1" ht="10.5" customHeight="1">
      <c r="A35" s="35"/>
      <c r="B35" s="27" t="s">
        <v>82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6">
        <f>SUM(C35:M35)</f>
        <v>0</v>
      </c>
    </row>
    <row r="36" spans="1:14" s="2" customFormat="1" ht="10.5" customHeight="1" thickBot="1">
      <c r="A36" s="37"/>
      <c r="B36" s="38" t="s">
        <v>112</v>
      </c>
      <c r="C36" s="39">
        <f>SUM(C34:C35)</f>
        <v>91</v>
      </c>
      <c r="D36" s="39">
        <f aca="true" t="shared" si="10" ref="D36:N36">SUM(D34:D35)</f>
        <v>0</v>
      </c>
      <c r="E36" s="39">
        <f t="shared" si="10"/>
        <v>0</v>
      </c>
      <c r="F36" s="39">
        <f t="shared" si="10"/>
        <v>0</v>
      </c>
      <c r="G36" s="39">
        <f t="shared" si="10"/>
        <v>0</v>
      </c>
      <c r="H36" s="39">
        <f t="shared" si="10"/>
        <v>0</v>
      </c>
      <c r="I36" s="39">
        <f t="shared" si="10"/>
        <v>0</v>
      </c>
      <c r="J36" s="39">
        <f t="shared" si="10"/>
        <v>0</v>
      </c>
      <c r="K36" s="39">
        <f t="shared" si="10"/>
        <v>0</v>
      </c>
      <c r="L36" s="39">
        <f t="shared" si="10"/>
        <v>0</v>
      </c>
      <c r="M36" s="39">
        <f t="shared" si="10"/>
        <v>0</v>
      </c>
      <c r="N36" s="40">
        <f t="shared" si="10"/>
        <v>91</v>
      </c>
    </row>
    <row r="37" spans="1:14" ht="10.5" customHeight="1" thickBot="1">
      <c r="A37" s="23" t="s">
        <v>84</v>
      </c>
      <c r="B37" s="24" t="s">
        <v>27</v>
      </c>
      <c r="C37" s="25">
        <v>691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>SUM(C37:M37)</f>
        <v>691</v>
      </c>
    </row>
    <row r="38" spans="1:14" s="1" customFormat="1" ht="10.5" customHeight="1">
      <c r="A38" s="47" t="s">
        <v>28</v>
      </c>
      <c r="B38" s="48" t="s">
        <v>29</v>
      </c>
      <c r="C38" s="49">
        <f>C28+C31+C34+C37</f>
        <v>782</v>
      </c>
      <c r="D38" s="49">
        <f aca="true" t="shared" si="11" ref="D38:N38">D28+D31+D34+D37</f>
        <v>0</v>
      </c>
      <c r="E38" s="49">
        <f t="shared" si="11"/>
        <v>4645</v>
      </c>
      <c r="F38" s="49">
        <f t="shared" si="11"/>
        <v>0</v>
      </c>
      <c r="G38" s="49">
        <f t="shared" si="11"/>
        <v>0</v>
      </c>
      <c r="H38" s="49">
        <f t="shared" si="11"/>
        <v>0</v>
      </c>
      <c r="I38" s="49">
        <f t="shared" si="11"/>
        <v>0</v>
      </c>
      <c r="J38" s="49">
        <f t="shared" si="11"/>
        <v>0</v>
      </c>
      <c r="K38" s="49">
        <f t="shared" si="11"/>
        <v>0</v>
      </c>
      <c r="L38" s="49">
        <f t="shared" si="11"/>
        <v>0</v>
      </c>
      <c r="M38" s="49">
        <f t="shared" si="11"/>
        <v>0</v>
      </c>
      <c r="N38" s="65">
        <f t="shared" si="11"/>
        <v>5427</v>
      </c>
    </row>
    <row r="39" spans="1:14" s="1" customFormat="1" ht="10.5" customHeight="1">
      <c r="A39" s="50"/>
      <c r="B39" s="51" t="s">
        <v>82</v>
      </c>
      <c r="C39" s="52">
        <f>C29+C32+C35</f>
        <v>0</v>
      </c>
      <c r="D39" s="52">
        <f aca="true" t="shared" si="12" ref="D39:N39">D29+D32+D35</f>
        <v>0</v>
      </c>
      <c r="E39" s="52">
        <f t="shared" si="12"/>
        <v>2572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76">
        <f t="shared" si="12"/>
        <v>2572</v>
      </c>
    </row>
    <row r="40" spans="1:14" s="1" customFormat="1" ht="10.5" customHeight="1" thickBot="1">
      <c r="A40" s="56"/>
      <c r="B40" s="57" t="s">
        <v>93</v>
      </c>
      <c r="C40" s="58">
        <f>SUM(C38:C39)</f>
        <v>782</v>
      </c>
      <c r="D40" s="58">
        <f aca="true" t="shared" si="13" ref="D40:N40">SUM(D38:D39)</f>
        <v>0</v>
      </c>
      <c r="E40" s="58">
        <f t="shared" si="13"/>
        <v>7217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58">
        <f t="shared" si="13"/>
        <v>0</v>
      </c>
      <c r="K40" s="58">
        <f t="shared" si="13"/>
        <v>0</v>
      </c>
      <c r="L40" s="58">
        <f t="shared" si="13"/>
        <v>0</v>
      </c>
      <c r="M40" s="58">
        <f t="shared" si="13"/>
        <v>0</v>
      </c>
      <c r="N40" s="66">
        <f t="shared" si="13"/>
        <v>7999</v>
      </c>
    </row>
    <row r="41" spans="1:14" ht="10.5" customHeight="1">
      <c r="A41" s="41" t="s">
        <v>30</v>
      </c>
      <c r="B41" s="42" t="s">
        <v>101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>
        <f>SUM(C41:M41)</f>
        <v>0</v>
      </c>
    </row>
    <row r="42" spans="1:14" ht="10.5" customHeight="1" thickBot="1">
      <c r="A42" s="45" t="s">
        <v>31</v>
      </c>
      <c r="B42" s="29" t="s">
        <v>78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6">
        <f>SUM(C42:M42)</f>
        <v>0</v>
      </c>
    </row>
    <row r="43" spans="1:14" s="1" customFormat="1" ht="10.5" customHeight="1">
      <c r="A43" s="47" t="s">
        <v>32</v>
      </c>
      <c r="B43" s="48" t="s">
        <v>33</v>
      </c>
      <c r="C43" s="49">
        <f>SUM(C42)</f>
        <v>0</v>
      </c>
      <c r="D43" s="49">
        <f aca="true" t="shared" si="14" ref="D43:N43">SUM(D42)</f>
        <v>0</v>
      </c>
      <c r="E43" s="49">
        <f t="shared" si="14"/>
        <v>0</v>
      </c>
      <c r="F43" s="49">
        <f t="shared" si="14"/>
        <v>0</v>
      </c>
      <c r="G43" s="49">
        <f t="shared" si="14"/>
        <v>0</v>
      </c>
      <c r="H43" s="49">
        <f t="shared" si="14"/>
        <v>0</v>
      </c>
      <c r="I43" s="49">
        <f t="shared" si="14"/>
        <v>0</v>
      </c>
      <c r="J43" s="49">
        <f t="shared" si="14"/>
        <v>0</v>
      </c>
      <c r="K43" s="49">
        <f t="shared" si="14"/>
        <v>0</v>
      </c>
      <c r="L43" s="49">
        <f t="shared" si="14"/>
        <v>0</v>
      </c>
      <c r="M43" s="49">
        <f t="shared" si="14"/>
        <v>0</v>
      </c>
      <c r="N43" s="65">
        <f t="shared" si="14"/>
        <v>0</v>
      </c>
    </row>
    <row r="44" spans="1:14" s="1" customFormat="1" ht="10.5" customHeight="1">
      <c r="A44" s="50"/>
      <c r="B44" s="51" t="s">
        <v>82</v>
      </c>
      <c r="C44" s="52">
        <f>C41</f>
        <v>0</v>
      </c>
      <c r="D44" s="52">
        <f aca="true" t="shared" si="15" ref="D44:N44">D41</f>
        <v>0</v>
      </c>
      <c r="E44" s="52">
        <f t="shared" si="15"/>
        <v>0</v>
      </c>
      <c r="F44" s="52">
        <f t="shared" si="15"/>
        <v>0</v>
      </c>
      <c r="G44" s="52">
        <f t="shared" si="15"/>
        <v>0</v>
      </c>
      <c r="H44" s="52">
        <f t="shared" si="15"/>
        <v>0</v>
      </c>
      <c r="I44" s="52">
        <f t="shared" si="15"/>
        <v>0</v>
      </c>
      <c r="J44" s="52">
        <f t="shared" si="15"/>
        <v>0</v>
      </c>
      <c r="K44" s="52">
        <f t="shared" si="15"/>
        <v>0</v>
      </c>
      <c r="L44" s="52">
        <f t="shared" si="15"/>
        <v>0</v>
      </c>
      <c r="M44" s="52">
        <f t="shared" si="15"/>
        <v>0</v>
      </c>
      <c r="N44" s="76">
        <f t="shared" si="15"/>
        <v>0</v>
      </c>
    </row>
    <row r="45" spans="1:14" s="1" customFormat="1" ht="10.5" customHeight="1" thickBot="1">
      <c r="A45" s="56"/>
      <c r="B45" s="57" t="s">
        <v>124</v>
      </c>
      <c r="C45" s="58">
        <f>SUM(C43:C44)</f>
        <v>0</v>
      </c>
      <c r="D45" s="58">
        <f aca="true" t="shared" si="16" ref="D45:N45">SUM(D43:D44)</f>
        <v>0</v>
      </c>
      <c r="E45" s="58">
        <f t="shared" si="16"/>
        <v>0</v>
      </c>
      <c r="F45" s="58">
        <f t="shared" si="16"/>
        <v>0</v>
      </c>
      <c r="G45" s="58">
        <f t="shared" si="16"/>
        <v>0</v>
      </c>
      <c r="H45" s="58">
        <f t="shared" si="16"/>
        <v>0</v>
      </c>
      <c r="I45" s="58">
        <f t="shared" si="16"/>
        <v>0</v>
      </c>
      <c r="J45" s="58">
        <f t="shared" si="16"/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66">
        <f t="shared" si="16"/>
        <v>0</v>
      </c>
    </row>
    <row r="46" spans="1:14" s="1" customFormat="1" ht="10.5" customHeight="1" thickBot="1">
      <c r="A46" s="19" t="s">
        <v>121</v>
      </c>
      <c r="B46" s="20" t="s">
        <v>14</v>
      </c>
      <c r="C46" s="21">
        <v>1738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>
        <f>SUM(C46:M46)</f>
        <v>1738</v>
      </c>
    </row>
    <row r="47" spans="1:16" s="1" customFormat="1" ht="10.5" customHeight="1">
      <c r="A47" s="105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12"/>
      <c r="P47" s="112"/>
    </row>
    <row r="48" spans="1:16" s="1" customFormat="1" ht="10.5" customHeight="1">
      <c r="A48" s="105"/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12"/>
      <c r="P48" s="112"/>
    </row>
    <row r="49" spans="1:16" s="1" customFormat="1" ht="10.5" customHeight="1">
      <c r="A49" s="105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12"/>
      <c r="P49" s="112"/>
    </row>
    <row r="50" spans="1:14" s="1" customFormat="1" ht="10.5" customHeight="1" thickBot="1">
      <c r="A50" s="96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ht="10.5" customHeight="1" thickBot="1">
      <c r="A51" s="12" t="s">
        <v>1</v>
      </c>
      <c r="B51" s="115" t="s">
        <v>2</v>
      </c>
      <c r="C51" s="115" t="s">
        <v>3</v>
      </c>
      <c r="D51" s="115" t="s">
        <v>76</v>
      </c>
      <c r="E51" s="115" t="s">
        <v>7</v>
      </c>
      <c r="F51" s="115" t="s">
        <v>4</v>
      </c>
      <c r="G51" s="115" t="s">
        <v>5</v>
      </c>
      <c r="H51" s="115" t="s">
        <v>15</v>
      </c>
      <c r="I51" s="115" t="s">
        <v>6</v>
      </c>
      <c r="J51" s="115" t="s">
        <v>8</v>
      </c>
      <c r="K51" s="115" t="s">
        <v>115</v>
      </c>
      <c r="L51" s="115" t="s">
        <v>9</v>
      </c>
      <c r="M51" s="115" t="s">
        <v>10</v>
      </c>
      <c r="N51" s="116" t="s">
        <v>11</v>
      </c>
    </row>
    <row r="52" spans="1:14" ht="10.5" customHeight="1">
      <c r="A52" s="41" t="s">
        <v>37</v>
      </c>
      <c r="B52" s="42" t="s">
        <v>38</v>
      </c>
      <c r="C52" s="43">
        <v>10018</v>
      </c>
      <c r="D52" s="43"/>
      <c r="E52" s="43"/>
      <c r="F52" s="43"/>
      <c r="G52" s="43"/>
      <c r="H52" s="43"/>
      <c r="I52" s="43"/>
      <c r="J52" s="43">
        <v>23000</v>
      </c>
      <c r="K52" s="43">
        <v>4500</v>
      </c>
      <c r="L52" s="43"/>
      <c r="M52" s="43"/>
      <c r="N52" s="44">
        <f aca="true" t="shared" si="17" ref="N52:N60">SUM(C52:M52)</f>
        <v>37518</v>
      </c>
    </row>
    <row r="53" spans="1:14" ht="10.5" customHeight="1">
      <c r="A53" s="35"/>
      <c r="B53" s="27" t="s">
        <v>82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6">
        <f t="shared" si="17"/>
        <v>0</v>
      </c>
    </row>
    <row r="54" spans="1:14" ht="10.5" customHeight="1" thickBot="1">
      <c r="A54" s="37"/>
      <c r="B54" s="38" t="s">
        <v>114</v>
      </c>
      <c r="C54" s="39">
        <f>SUM(C52:C53)</f>
        <v>10018</v>
      </c>
      <c r="D54" s="39">
        <f aca="true" t="shared" si="18" ref="D54:N54">SUM(D52:D53)</f>
        <v>0</v>
      </c>
      <c r="E54" s="39">
        <f t="shared" si="18"/>
        <v>0</v>
      </c>
      <c r="F54" s="39">
        <f t="shared" si="18"/>
        <v>0</v>
      </c>
      <c r="G54" s="39">
        <f t="shared" si="18"/>
        <v>0</v>
      </c>
      <c r="H54" s="39">
        <f t="shared" si="18"/>
        <v>0</v>
      </c>
      <c r="I54" s="39">
        <f t="shared" si="18"/>
        <v>0</v>
      </c>
      <c r="J54" s="39">
        <f t="shared" si="18"/>
        <v>23000</v>
      </c>
      <c r="K54" s="39">
        <f t="shared" si="18"/>
        <v>4500</v>
      </c>
      <c r="L54" s="39">
        <f t="shared" si="18"/>
        <v>0</v>
      </c>
      <c r="M54" s="39">
        <f t="shared" si="18"/>
        <v>0</v>
      </c>
      <c r="N54" s="40">
        <f t="shared" si="18"/>
        <v>37518</v>
      </c>
    </row>
    <row r="55" spans="1:14" ht="10.5" customHeight="1">
      <c r="A55" s="41" t="s">
        <v>39</v>
      </c>
      <c r="B55" s="42" t="s">
        <v>40</v>
      </c>
      <c r="C55" s="43">
        <v>2575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>
        <f t="shared" si="17"/>
        <v>2575</v>
      </c>
    </row>
    <row r="56" spans="1:14" ht="10.5" customHeight="1">
      <c r="A56" s="41"/>
      <c r="B56" s="42" t="s">
        <v>82</v>
      </c>
      <c r="C56" s="43"/>
      <c r="D56" s="43"/>
      <c r="E56" s="43">
        <v>453</v>
      </c>
      <c r="F56" s="43"/>
      <c r="G56" s="43"/>
      <c r="H56" s="43"/>
      <c r="I56" s="43"/>
      <c r="J56" s="43"/>
      <c r="K56" s="43"/>
      <c r="L56" s="43"/>
      <c r="M56" s="43"/>
      <c r="N56" s="44">
        <f t="shared" si="17"/>
        <v>453</v>
      </c>
    </row>
    <row r="57" spans="1:14" ht="10.5" customHeight="1">
      <c r="A57" s="23"/>
      <c r="B57" s="24" t="s">
        <v>120</v>
      </c>
      <c r="C57" s="25">
        <f>SUM(C55:C56)</f>
        <v>2575</v>
      </c>
      <c r="D57" s="25">
        <f aca="true" t="shared" si="19" ref="D57:N57">SUM(D55:D56)</f>
        <v>0</v>
      </c>
      <c r="E57" s="25">
        <f t="shared" si="19"/>
        <v>453</v>
      </c>
      <c r="F57" s="25">
        <f t="shared" si="19"/>
        <v>0</v>
      </c>
      <c r="G57" s="25">
        <f t="shared" si="19"/>
        <v>0</v>
      </c>
      <c r="H57" s="25">
        <f t="shared" si="19"/>
        <v>0</v>
      </c>
      <c r="I57" s="25">
        <f t="shared" si="19"/>
        <v>0</v>
      </c>
      <c r="J57" s="25">
        <f t="shared" si="19"/>
        <v>0</v>
      </c>
      <c r="K57" s="25">
        <f t="shared" si="19"/>
        <v>0</v>
      </c>
      <c r="L57" s="25">
        <f t="shared" si="19"/>
        <v>0</v>
      </c>
      <c r="M57" s="25">
        <f t="shared" si="19"/>
        <v>0</v>
      </c>
      <c r="N57" s="26">
        <f t="shared" si="19"/>
        <v>3028</v>
      </c>
    </row>
    <row r="58" spans="1:14" ht="10.5" customHeight="1" thickBot="1">
      <c r="A58" s="37" t="s">
        <v>95</v>
      </c>
      <c r="B58" s="38" t="s">
        <v>108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>
        <f t="shared" si="17"/>
        <v>0</v>
      </c>
    </row>
    <row r="59" spans="1:14" s="2" customFormat="1" ht="10.5" customHeight="1">
      <c r="A59" s="31" t="s">
        <v>41</v>
      </c>
      <c r="B59" s="32" t="s">
        <v>42</v>
      </c>
      <c r="C59" s="33"/>
      <c r="D59" s="33">
        <v>602</v>
      </c>
      <c r="E59" s="33"/>
      <c r="F59" s="33">
        <v>218700</v>
      </c>
      <c r="G59" s="33">
        <v>61993</v>
      </c>
      <c r="H59" s="33"/>
      <c r="I59" s="33">
        <v>120489</v>
      </c>
      <c r="J59" s="33">
        <v>4105</v>
      </c>
      <c r="K59" s="33"/>
      <c r="L59" s="33"/>
      <c r="M59" s="33"/>
      <c r="N59" s="34">
        <f t="shared" si="17"/>
        <v>405889</v>
      </c>
    </row>
    <row r="60" spans="1:14" s="2" customFormat="1" ht="10.5" customHeight="1">
      <c r="A60" s="35"/>
      <c r="B60" s="27" t="s">
        <v>82</v>
      </c>
      <c r="C60" s="28"/>
      <c r="D60" s="28">
        <v>153</v>
      </c>
      <c r="E60" s="28"/>
      <c r="F60" s="28">
        <v>3642</v>
      </c>
      <c r="G60" s="28">
        <v>409</v>
      </c>
      <c r="H60" s="28"/>
      <c r="I60" s="28">
        <v>5525</v>
      </c>
      <c r="J60" s="28"/>
      <c r="K60" s="28"/>
      <c r="L60" s="28"/>
      <c r="M60" s="28"/>
      <c r="N60" s="36">
        <f t="shared" si="17"/>
        <v>9729</v>
      </c>
    </row>
    <row r="61" spans="1:14" s="2" customFormat="1" ht="10.5" customHeight="1" thickBot="1">
      <c r="A61" s="37"/>
      <c r="B61" s="38" t="s">
        <v>99</v>
      </c>
      <c r="C61" s="39">
        <f>SUM(C59:C60)</f>
        <v>0</v>
      </c>
      <c r="D61" s="39">
        <f aca="true" t="shared" si="20" ref="D61:N61">SUM(D59:D60)</f>
        <v>755</v>
      </c>
      <c r="E61" s="39">
        <f t="shared" si="20"/>
        <v>0</v>
      </c>
      <c r="F61" s="39">
        <f t="shared" si="20"/>
        <v>222342</v>
      </c>
      <c r="G61" s="39">
        <f t="shared" si="20"/>
        <v>62402</v>
      </c>
      <c r="H61" s="39">
        <f t="shared" si="20"/>
        <v>0</v>
      </c>
      <c r="I61" s="39">
        <f t="shared" si="20"/>
        <v>126014</v>
      </c>
      <c r="J61" s="39">
        <f t="shared" si="20"/>
        <v>4105</v>
      </c>
      <c r="K61" s="39">
        <f t="shared" si="20"/>
        <v>0</v>
      </c>
      <c r="L61" s="39">
        <f t="shared" si="20"/>
        <v>0</v>
      </c>
      <c r="M61" s="39">
        <f t="shared" si="20"/>
        <v>0</v>
      </c>
      <c r="N61" s="40">
        <f t="shared" si="20"/>
        <v>415618</v>
      </c>
    </row>
    <row r="62" spans="1:14" s="2" customFormat="1" ht="10.5" customHeight="1">
      <c r="A62" s="41" t="s">
        <v>71</v>
      </c>
      <c r="B62" s="42" t="s">
        <v>72</v>
      </c>
      <c r="C62" s="43"/>
      <c r="D62" s="43"/>
      <c r="E62" s="43"/>
      <c r="F62" s="43"/>
      <c r="G62" s="43"/>
      <c r="H62" s="43">
        <v>67551</v>
      </c>
      <c r="I62" s="43"/>
      <c r="J62" s="43"/>
      <c r="K62" s="43"/>
      <c r="L62" s="43"/>
      <c r="M62" s="43"/>
      <c r="N62" s="44">
        <f>SUM(C62:M62)</f>
        <v>67551</v>
      </c>
    </row>
    <row r="63" spans="1:14" s="2" customFormat="1" ht="10.5" customHeight="1">
      <c r="A63" s="35"/>
      <c r="B63" s="27" t="s">
        <v>82</v>
      </c>
      <c r="C63" s="28"/>
      <c r="D63" s="28"/>
      <c r="E63" s="28"/>
      <c r="F63" s="28"/>
      <c r="G63" s="28"/>
      <c r="H63" s="28">
        <v>-7723</v>
      </c>
      <c r="I63" s="28"/>
      <c r="J63" s="28"/>
      <c r="K63" s="28"/>
      <c r="L63" s="28"/>
      <c r="M63" s="28"/>
      <c r="N63" s="36">
        <f>SUM(C63:M63)</f>
        <v>-7723</v>
      </c>
    </row>
    <row r="64" spans="1:14" s="2" customFormat="1" ht="10.5" customHeight="1" thickBot="1">
      <c r="A64" s="45"/>
      <c r="B64" s="29" t="s">
        <v>125</v>
      </c>
      <c r="C64" s="30">
        <f>SUM(C62:C63)</f>
        <v>0</v>
      </c>
      <c r="D64" s="30">
        <f aca="true" t="shared" si="21" ref="D64:N64">SUM(D62:D63)</f>
        <v>0</v>
      </c>
      <c r="E64" s="30">
        <f t="shared" si="21"/>
        <v>0</v>
      </c>
      <c r="F64" s="30">
        <f t="shared" si="21"/>
        <v>0</v>
      </c>
      <c r="G64" s="30">
        <f t="shared" si="21"/>
        <v>0</v>
      </c>
      <c r="H64" s="30">
        <f t="shared" si="21"/>
        <v>59828</v>
      </c>
      <c r="I64" s="30">
        <f t="shared" si="21"/>
        <v>0</v>
      </c>
      <c r="J64" s="30">
        <f t="shared" si="21"/>
        <v>0</v>
      </c>
      <c r="K64" s="30">
        <f t="shared" si="21"/>
        <v>0</v>
      </c>
      <c r="L64" s="30">
        <f t="shared" si="21"/>
        <v>0</v>
      </c>
      <c r="M64" s="30">
        <f t="shared" si="21"/>
        <v>0</v>
      </c>
      <c r="N64" s="46">
        <f t="shared" si="21"/>
        <v>59828</v>
      </c>
    </row>
    <row r="65" spans="1:14" s="1" customFormat="1" ht="10.5" customHeight="1">
      <c r="A65" s="47" t="s">
        <v>43</v>
      </c>
      <c r="B65" s="48" t="s">
        <v>44</v>
      </c>
      <c r="C65" s="49">
        <f aca="true" t="shared" si="22" ref="C65:N65">C52+C55+C59+C62+C46</f>
        <v>14331</v>
      </c>
      <c r="D65" s="49">
        <f t="shared" si="22"/>
        <v>602</v>
      </c>
      <c r="E65" s="49">
        <f t="shared" si="22"/>
        <v>0</v>
      </c>
      <c r="F65" s="49">
        <f t="shared" si="22"/>
        <v>218700</v>
      </c>
      <c r="G65" s="49">
        <f t="shared" si="22"/>
        <v>61993</v>
      </c>
      <c r="H65" s="49">
        <f t="shared" si="22"/>
        <v>67551</v>
      </c>
      <c r="I65" s="49">
        <f t="shared" si="22"/>
        <v>120489</v>
      </c>
      <c r="J65" s="49">
        <f t="shared" si="22"/>
        <v>27105</v>
      </c>
      <c r="K65" s="49">
        <f t="shared" si="22"/>
        <v>4500</v>
      </c>
      <c r="L65" s="49">
        <f t="shared" si="22"/>
        <v>0</v>
      </c>
      <c r="M65" s="49">
        <f t="shared" si="22"/>
        <v>0</v>
      </c>
      <c r="N65" s="65">
        <f t="shared" si="22"/>
        <v>515271</v>
      </c>
    </row>
    <row r="66" spans="1:14" s="1" customFormat="1" ht="10.5" customHeight="1">
      <c r="A66" s="50"/>
      <c r="B66" s="51" t="s">
        <v>82</v>
      </c>
      <c r="C66" s="52">
        <f aca="true" t="shared" si="23" ref="C66:N66">C58+C63+C60+C53+C56</f>
        <v>0</v>
      </c>
      <c r="D66" s="52">
        <f t="shared" si="23"/>
        <v>153</v>
      </c>
      <c r="E66" s="52">
        <f t="shared" si="23"/>
        <v>453</v>
      </c>
      <c r="F66" s="52">
        <f t="shared" si="23"/>
        <v>3642</v>
      </c>
      <c r="G66" s="52">
        <f t="shared" si="23"/>
        <v>409</v>
      </c>
      <c r="H66" s="52">
        <f t="shared" si="23"/>
        <v>-7723</v>
      </c>
      <c r="I66" s="52">
        <f t="shared" si="23"/>
        <v>5525</v>
      </c>
      <c r="J66" s="52">
        <f t="shared" si="23"/>
        <v>0</v>
      </c>
      <c r="K66" s="52">
        <f t="shared" si="23"/>
        <v>0</v>
      </c>
      <c r="L66" s="52">
        <f t="shared" si="23"/>
        <v>0</v>
      </c>
      <c r="M66" s="52">
        <f t="shared" si="23"/>
        <v>0</v>
      </c>
      <c r="N66" s="76">
        <f t="shared" si="23"/>
        <v>2459</v>
      </c>
    </row>
    <row r="67" spans="1:14" s="1" customFormat="1" ht="10.5" customHeight="1" thickBot="1">
      <c r="A67" s="56"/>
      <c r="B67" s="57" t="s">
        <v>126</v>
      </c>
      <c r="C67" s="58">
        <f>SUM(C65:C66)</f>
        <v>14331</v>
      </c>
      <c r="D67" s="58">
        <f aca="true" t="shared" si="24" ref="D67:N67">SUM(D65:D66)</f>
        <v>755</v>
      </c>
      <c r="E67" s="58">
        <f t="shared" si="24"/>
        <v>453</v>
      </c>
      <c r="F67" s="58">
        <f t="shared" si="24"/>
        <v>222342</v>
      </c>
      <c r="G67" s="58">
        <f t="shared" si="24"/>
        <v>62402</v>
      </c>
      <c r="H67" s="58">
        <f t="shared" si="24"/>
        <v>59828</v>
      </c>
      <c r="I67" s="58">
        <f t="shared" si="24"/>
        <v>126014</v>
      </c>
      <c r="J67" s="58">
        <f t="shared" si="24"/>
        <v>27105</v>
      </c>
      <c r="K67" s="58">
        <f t="shared" si="24"/>
        <v>4500</v>
      </c>
      <c r="L67" s="58">
        <f t="shared" si="24"/>
        <v>0</v>
      </c>
      <c r="M67" s="58">
        <f t="shared" si="24"/>
        <v>0</v>
      </c>
      <c r="N67" s="66">
        <f t="shared" si="24"/>
        <v>517730</v>
      </c>
    </row>
    <row r="68" spans="1:14" s="2" customFormat="1" ht="10.5" customHeight="1">
      <c r="A68" s="31" t="s">
        <v>74</v>
      </c>
      <c r="B68" s="32" t="s">
        <v>75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>
        <v>116</v>
      </c>
      <c r="N68" s="34">
        <f>SUM(C68:M68)</f>
        <v>116</v>
      </c>
    </row>
    <row r="69" spans="1:14" s="2" customFormat="1" ht="10.5" customHeight="1">
      <c r="A69" s="35"/>
      <c r="B69" s="27" t="s">
        <v>82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6">
        <f>SUM(C69:M69)</f>
        <v>0</v>
      </c>
    </row>
    <row r="70" spans="1:14" s="2" customFormat="1" ht="10.5" customHeight="1" thickBot="1">
      <c r="A70" s="45"/>
      <c r="B70" s="29" t="s">
        <v>127</v>
      </c>
      <c r="C70" s="30">
        <f>SUM(C68:C69)</f>
        <v>0</v>
      </c>
      <c r="D70" s="30">
        <f aca="true" t="shared" si="25" ref="D70:N70">SUM(D68:D69)</f>
        <v>0</v>
      </c>
      <c r="E70" s="30">
        <f t="shared" si="25"/>
        <v>0</v>
      </c>
      <c r="F70" s="30">
        <f t="shared" si="25"/>
        <v>0</v>
      </c>
      <c r="G70" s="30">
        <f t="shared" si="25"/>
        <v>0</v>
      </c>
      <c r="H70" s="30">
        <f t="shared" si="25"/>
        <v>0</v>
      </c>
      <c r="I70" s="30">
        <f t="shared" si="25"/>
        <v>0</v>
      </c>
      <c r="J70" s="30">
        <f t="shared" si="25"/>
        <v>0</v>
      </c>
      <c r="K70" s="30">
        <f t="shared" si="25"/>
        <v>0</v>
      </c>
      <c r="L70" s="30">
        <f t="shared" si="25"/>
        <v>0</v>
      </c>
      <c r="M70" s="30">
        <f t="shared" si="25"/>
        <v>116</v>
      </c>
      <c r="N70" s="46">
        <f t="shared" si="25"/>
        <v>116</v>
      </c>
    </row>
    <row r="71" spans="1:14" s="2" customFormat="1" ht="10.5" customHeight="1">
      <c r="A71" s="31" t="s">
        <v>87</v>
      </c>
      <c r="B71" s="32" t="s">
        <v>102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>
        <v>196</v>
      </c>
      <c r="N71" s="34">
        <f>SUM(C71:M71)</f>
        <v>196</v>
      </c>
    </row>
    <row r="72" spans="1:14" s="2" customFormat="1" ht="10.5" customHeight="1">
      <c r="A72" s="35"/>
      <c r="B72" s="27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6">
        <f>SUM(C72:M72)</f>
        <v>0</v>
      </c>
    </row>
    <row r="73" spans="1:14" s="2" customFormat="1" ht="10.5" customHeight="1" thickBot="1">
      <c r="A73" s="37"/>
      <c r="B73" s="38" t="s">
        <v>128</v>
      </c>
      <c r="C73" s="39">
        <f>SUM(C71:C72)</f>
        <v>0</v>
      </c>
      <c r="D73" s="39">
        <f aca="true" t="shared" si="26" ref="D73:N73">SUM(D71:D72)</f>
        <v>0</v>
      </c>
      <c r="E73" s="39">
        <f t="shared" si="26"/>
        <v>0</v>
      </c>
      <c r="F73" s="39">
        <f t="shared" si="26"/>
        <v>0</v>
      </c>
      <c r="G73" s="39">
        <f t="shared" si="26"/>
        <v>0</v>
      </c>
      <c r="H73" s="39">
        <f t="shared" si="26"/>
        <v>0</v>
      </c>
      <c r="I73" s="39">
        <f t="shared" si="26"/>
        <v>0</v>
      </c>
      <c r="J73" s="39">
        <f t="shared" si="26"/>
        <v>0</v>
      </c>
      <c r="K73" s="39">
        <f t="shared" si="26"/>
        <v>0</v>
      </c>
      <c r="L73" s="39">
        <f t="shared" si="26"/>
        <v>0</v>
      </c>
      <c r="M73" s="39">
        <f t="shared" si="26"/>
        <v>196</v>
      </c>
      <c r="N73" s="40">
        <f t="shared" si="26"/>
        <v>196</v>
      </c>
    </row>
    <row r="74" spans="1:14" s="1" customFormat="1" ht="10.5" customHeight="1">
      <c r="A74" s="85" t="s">
        <v>88</v>
      </c>
      <c r="B74" s="86" t="s">
        <v>89</v>
      </c>
      <c r="C74" s="87">
        <f>C68+C71</f>
        <v>0</v>
      </c>
      <c r="D74" s="87">
        <f aca="true" t="shared" si="27" ref="D74:N74">D68+D71</f>
        <v>0</v>
      </c>
      <c r="E74" s="87">
        <f t="shared" si="27"/>
        <v>0</v>
      </c>
      <c r="F74" s="87">
        <f t="shared" si="27"/>
        <v>0</v>
      </c>
      <c r="G74" s="87">
        <f t="shared" si="27"/>
        <v>0</v>
      </c>
      <c r="H74" s="87">
        <f t="shared" si="27"/>
        <v>0</v>
      </c>
      <c r="I74" s="87">
        <f t="shared" si="27"/>
        <v>0</v>
      </c>
      <c r="J74" s="87">
        <f t="shared" si="27"/>
        <v>0</v>
      </c>
      <c r="K74" s="87">
        <f t="shared" si="27"/>
        <v>0</v>
      </c>
      <c r="L74" s="87">
        <f t="shared" si="27"/>
        <v>0</v>
      </c>
      <c r="M74" s="87">
        <f t="shared" si="27"/>
        <v>312</v>
      </c>
      <c r="N74" s="88">
        <f t="shared" si="27"/>
        <v>312</v>
      </c>
    </row>
    <row r="75" spans="1:14" s="1" customFormat="1" ht="10.5" customHeight="1">
      <c r="A75" s="50"/>
      <c r="B75" s="51" t="s">
        <v>82</v>
      </c>
      <c r="C75" s="52">
        <f>C69+C72</f>
        <v>0</v>
      </c>
      <c r="D75" s="52">
        <f aca="true" t="shared" si="28" ref="D75:N75">D69+D72</f>
        <v>0</v>
      </c>
      <c r="E75" s="52">
        <f t="shared" si="28"/>
        <v>0</v>
      </c>
      <c r="F75" s="52">
        <f t="shared" si="28"/>
        <v>0</v>
      </c>
      <c r="G75" s="52">
        <f t="shared" si="28"/>
        <v>0</v>
      </c>
      <c r="H75" s="52">
        <f t="shared" si="28"/>
        <v>0</v>
      </c>
      <c r="I75" s="52">
        <f t="shared" si="28"/>
        <v>0</v>
      </c>
      <c r="J75" s="52">
        <f t="shared" si="28"/>
        <v>0</v>
      </c>
      <c r="K75" s="52">
        <f t="shared" si="28"/>
        <v>0</v>
      </c>
      <c r="L75" s="52">
        <f t="shared" si="28"/>
        <v>0</v>
      </c>
      <c r="M75" s="52">
        <f t="shared" si="28"/>
        <v>0</v>
      </c>
      <c r="N75" s="76">
        <f t="shared" si="28"/>
        <v>0</v>
      </c>
    </row>
    <row r="76" spans="1:14" s="1" customFormat="1" ht="10.5" customHeight="1" thickBot="1">
      <c r="A76" s="53"/>
      <c r="B76" s="54" t="s">
        <v>90</v>
      </c>
      <c r="C76" s="55">
        <f>SUM(C74:C75)</f>
        <v>0</v>
      </c>
      <c r="D76" s="55">
        <f aca="true" t="shared" si="29" ref="D76:N76">SUM(D74:D75)</f>
        <v>0</v>
      </c>
      <c r="E76" s="55">
        <f t="shared" si="29"/>
        <v>0</v>
      </c>
      <c r="F76" s="55">
        <f t="shared" si="29"/>
        <v>0</v>
      </c>
      <c r="G76" s="55">
        <f t="shared" si="29"/>
        <v>0</v>
      </c>
      <c r="H76" s="55">
        <f t="shared" si="29"/>
        <v>0</v>
      </c>
      <c r="I76" s="55">
        <f t="shared" si="29"/>
        <v>0</v>
      </c>
      <c r="J76" s="55">
        <f t="shared" si="29"/>
        <v>0</v>
      </c>
      <c r="K76" s="55">
        <f t="shared" si="29"/>
        <v>0</v>
      </c>
      <c r="L76" s="55">
        <f t="shared" si="29"/>
        <v>0</v>
      </c>
      <c r="M76" s="55">
        <f t="shared" si="29"/>
        <v>312</v>
      </c>
      <c r="N76" s="67">
        <f t="shared" si="29"/>
        <v>312</v>
      </c>
    </row>
    <row r="77" spans="1:15" s="1" customFormat="1" ht="10.5" customHeight="1">
      <c r="A77" s="59">
        <v>1</v>
      </c>
      <c r="B77" s="60" t="s">
        <v>45</v>
      </c>
      <c r="C77" s="61">
        <f aca="true" t="shared" si="30" ref="C77:N77">C7+C25+C38+C43+C65+C74+C8+C9</f>
        <v>26114</v>
      </c>
      <c r="D77" s="61">
        <f t="shared" si="30"/>
        <v>602</v>
      </c>
      <c r="E77" s="61">
        <f t="shared" si="30"/>
        <v>13303</v>
      </c>
      <c r="F77" s="61">
        <f t="shared" si="30"/>
        <v>218700</v>
      </c>
      <c r="G77" s="61">
        <f t="shared" si="30"/>
        <v>61993</v>
      </c>
      <c r="H77" s="61">
        <f t="shared" si="30"/>
        <v>67551</v>
      </c>
      <c r="I77" s="61">
        <f t="shared" si="30"/>
        <v>120489</v>
      </c>
      <c r="J77" s="61">
        <f t="shared" si="30"/>
        <v>27105</v>
      </c>
      <c r="K77" s="61">
        <f t="shared" si="30"/>
        <v>4500</v>
      </c>
      <c r="L77" s="61">
        <f t="shared" si="30"/>
        <v>2100</v>
      </c>
      <c r="M77" s="61">
        <f t="shared" si="30"/>
        <v>-20087</v>
      </c>
      <c r="N77" s="113">
        <f t="shared" si="30"/>
        <v>522370</v>
      </c>
      <c r="O77" s="7"/>
    </row>
    <row r="78" spans="1:15" s="1" customFormat="1" ht="10.5" customHeight="1">
      <c r="A78" s="62"/>
      <c r="B78" s="63" t="s">
        <v>82</v>
      </c>
      <c r="C78" s="64">
        <f aca="true" t="shared" si="31" ref="C78:N78">C26+C66+C75+C39+C44+C10</f>
        <v>0</v>
      </c>
      <c r="D78" s="64">
        <f t="shared" si="31"/>
        <v>153</v>
      </c>
      <c r="E78" s="64">
        <f t="shared" si="31"/>
        <v>3472</v>
      </c>
      <c r="F78" s="64">
        <f t="shared" si="31"/>
        <v>3642</v>
      </c>
      <c r="G78" s="64">
        <f t="shared" si="31"/>
        <v>409</v>
      </c>
      <c r="H78" s="64">
        <f t="shared" si="31"/>
        <v>-7723</v>
      </c>
      <c r="I78" s="64">
        <f t="shared" si="31"/>
        <v>5525</v>
      </c>
      <c r="J78" s="64">
        <f t="shared" si="31"/>
        <v>0</v>
      </c>
      <c r="K78" s="64">
        <f t="shared" si="31"/>
        <v>0</v>
      </c>
      <c r="L78" s="64">
        <f t="shared" si="31"/>
        <v>0</v>
      </c>
      <c r="M78" s="64">
        <f t="shared" si="31"/>
        <v>20087</v>
      </c>
      <c r="N78" s="77">
        <f t="shared" si="31"/>
        <v>25565</v>
      </c>
      <c r="O78" s="7"/>
    </row>
    <row r="79" spans="1:15" s="1" customFormat="1" ht="10.5" customHeight="1" thickBot="1">
      <c r="A79" s="79"/>
      <c r="B79" s="80" t="s">
        <v>91</v>
      </c>
      <c r="C79" s="81">
        <f>SUM(C77:C78)</f>
        <v>26114</v>
      </c>
      <c r="D79" s="81">
        <f aca="true" t="shared" si="32" ref="D79:N79">SUM(D77:D78)</f>
        <v>755</v>
      </c>
      <c r="E79" s="81">
        <f t="shared" si="32"/>
        <v>16775</v>
      </c>
      <c r="F79" s="81">
        <f t="shared" si="32"/>
        <v>222342</v>
      </c>
      <c r="G79" s="81">
        <f t="shared" si="32"/>
        <v>62402</v>
      </c>
      <c r="H79" s="81">
        <f t="shared" si="32"/>
        <v>59828</v>
      </c>
      <c r="I79" s="81">
        <f t="shared" si="32"/>
        <v>126014</v>
      </c>
      <c r="J79" s="81">
        <f t="shared" si="32"/>
        <v>27105</v>
      </c>
      <c r="K79" s="81">
        <f t="shared" si="32"/>
        <v>4500</v>
      </c>
      <c r="L79" s="81">
        <f t="shared" si="32"/>
        <v>2100</v>
      </c>
      <c r="M79" s="81">
        <f t="shared" si="32"/>
        <v>0</v>
      </c>
      <c r="N79" s="82">
        <f t="shared" si="32"/>
        <v>547935</v>
      </c>
      <c r="O79" s="7"/>
    </row>
    <row r="80" spans="1:15" s="2" customFormat="1" ht="10.5" customHeight="1">
      <c r="A80" s="98" t="s">
        <v>103</v>
      </c>
      <c r="B80" s="90" t="s">
        <v>104</v>
      </c>
      <c r="C80" s="91"/>
      <c r="D80" s="91"/>
      <c r="E80" s="91">
        <v>77</v>
      </c>
      <c r="F80" s="91"/>
      <c r="G80" s="91"/>
      <c r="H80" s="91"/>
      <c r="I80" s="91"/>
      <c r="J80" s="91"/>
      <c r="K80" s="91"/>
      <c r="L80" s="91"/>
      <c r="M80" s="91"/>
      <c r="N80" s="99">
        <f>SUM(C80:M80)</f>
        <v>77</v>
      </c>
      <c r="O80" s="89"/>
    </row>
    <row r="81" spans="1:14" s="2" customFormat="1" ht="10.5" customHeight="1" thickBot="1">
      <c r="A81" s="45" t="s">
        <v>46</v>
      </c>
      <c r="B81" s="29" t="s">
        <v>47</v>
      </c>
      <c r="C81" s="30">
        <v>3480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6">
        <f>SUM(C81:M81)</f>
        <v>3480</v>
      </c>
    </row>
    <row r="82" spans="1:14" s="1" customFormat="1" ht="10.5" customHeight="1" thickBot="1">
      <c r="A82" s="19">
        <v>2</v>
      </c>
      <c r="B82" s="20" t="s">
        <v>105</v>
      </c>
      <c r="C82" s="21">
        <f>C80+C81</f>
        <v>3480</v>
      </c>
      <c r="D82" s="21">
        <f aca="true" t="shared" si="33" ref="D82:N82">D80+D81</f>
        <v>0</v>
      </c>
      <c r="E82" s="21">
        <f t="shared" si="33"/>
        <v>77</v>
      </c>
      <c r="F82" s="21">
        <f t="shared" si="33"/>
        <v>0</v>
      </c>
      <c r="G82" s="21">
        <f t="shared" si="33"/>
        <v>0</v>
      </c>
      <c r="H82" s="21">
        <f t="shared" si="33"/>
        <v>0</v>
      </c>
      <c r="I82" s="21">
        <f t="shared" si="33"/>
        <v>0</v>
      </c>
      <c r="J82" s="21">
        <f t="shared" si="33"/>
        <v>0</v>
      </c>
      <c r="K82" s="21">
        <f t="shared" si="33"/>
        <v>0</v>
      </c>
      <c r="L82" s="21">
        <f t="shared" si="33"/>
        <v>0</v>
      </c>
      <c r="M82" s="21">
        <f t="shared" si="33"/>
        <v>0</v>
      </c>
      <c r="N82" s="22">
        <f t="shared" si="33"/>
        <v>3557</v>
      </c>
    </row>
    <row r="83" spans="1:14" s="2" customFormat="1" ht="10.5" customHeight="1">
      <c r="A83" s="31" t="s">
        <v>94</v>
      </c>
      <c r="B83" s="32" t="s">
        <v>106</v>
      </c>
      <c r="C83" s="33"/>
      <c r="D83" s="33"/>
      <c r="E83" s="33">
        <v>8679</v>
      </c>
      <c r="F83" s="33"/>
      <c r="G83" s="33"/>
      <c r="H83" s="33"/>
      <c r="I83" s="33"/>
      <c r="J83" s="33"/>
      <c r="K83" s="33"/>
      <c r="L83" s="33"/>
      <c r="M83" s="33"/>
      <c r="N83" s="34">
        <f>SUM(C83:M83)</f>
        <v>8679</v>
      </c>
    </row>
    <row r="84" spans="1:14" s="2" customFormat="1" ht="10.5" customHeight="1">
      <c r="A84" s="41"/>
      <c r="B84" s="42" t="s">
        <v>82</v>
      </c>
      <c r="C84" s="43"/>
      <c r="D84" s="43"/>
      <c r="E84" s="43">
        <v>874</v>
      </c>
      <c r="F84" s="43"/>
      <c r="G84" s="43"/>
      <c r="H84" s="43"/>
      <c r="I84" s="43"/>
      <c r="J84" s="43"/>
      <c r="K84" s="43"/>
      <c r="L84" s="43"/>
      <c r="M84" s="43"/>
      <c r="N84" s="44">
        <f>SUM(C84:M84)</f>
        <v>874</v>
      </c>
    </row>
    <row r="85" spans="1:14" s="2" customFormat="1" ht="10.5" customHeight="1" thickBot="1">
      <c r="A85" s="92"/>
      <c r="B85" s="93" t="s">
        <v>107</v>
      </c>
      <c r="C85" s="94">
        <f>SUM(C83:C84)</f>
        <v>0</v>
      </c>
      <c r="D85" s="94">
        <f aca="true" t="shared" si="34" ref="D85:N85">SUM(D83:D84)</f>
        <v>0</v>
      </c>
      <c r="E85" s="94">
        <f t="shared" si="34"/>
        <v>9553</v>
      </c>
      <c r="F85" s="94">
        <f t="shared" si="34"/>
        <v>0</v>
      </c>
      <c r="G85" s="94">
        <f t="shared" si="34"/>
        <v>0</v>
      </c>
      <c r="H85" s="94">
        <f t="shared" si="34"/>
        <v>0</v>
      </c>
      <c r="I85" s="94">
        <f t="shared" si="34"/>
        <v>0</v>
      </c>
      <c r="J85" s="94">
        <f t="shared" si="34"/>
        <v>0</v>
      </c>
      <c r="K85" s="94">
        <f t="shared" si="34"/>
        <v>0</v>
      </c>
      <c r="L85" s="94">
        <f t="shared" si="34"/>
        <v>0</v>
      </c>
      <c r="M85" s="94">
        <f t="shared" si="34"/>
        <v>0</v>
      </c>
      <c r="N85" s="95">
        <f t="shared" si="34"/>
        <v>9553</v>
      </c>
    </row>
    <row r="86" spans="1:14" ht="10.5" customHeight="1">
      <c r="A86" s="41" t="s">
        <v>48</v>
      </c>
      <c r="B86" s="42" t="s">
        <v>13</v>
      </c>
      <c r="C86" s="43">
        <v>5561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>
        <f>SUM(C86:M86)</f>
        <v>5561</v>
      </c>
    </row>
    <row r="87" spans="1:15" ht="10.5" customHeight="1" thickBot="1">
      <c r="A87" s="45" t="s">
        <v>49</v>
      </c>
      <c r="B87" s="29" t="s">
        <v>50</v>
      </c>
      <c r="C87" s="30">
        <v>280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6">
        <f>SUM(C87:M87)</f>
        <v>280</v>
      </c>
      <c r="O87" s="5"/>
    </row>
    <row r="88" spans="1:14" s="1" customFormat="1" ht="10.5" customHeight="1">
      <c r="A88" s="47">
        <v>3</v>
      </c>
      <c r="B88" s="48" t="s">
        <v>52</v>
      </c>
      <c r="C88" s="49">
        <f>C83+C86+C87</f>
        <v>5841</v>
      </c>
      <c r="D88" s="49">
        <f aca="true" t="shared" si="35" ref="D88:N88">D83+D86+D87</f>
        <v>0</v>
      </c>
      <c r="E88" s="49">
        <f t="shared" si="35"/>
        <v>8679</v>
      </c>
      <c r="F88" s="49">
        <f t="shared" si="35"/>
        <v>0</v>
      </c>
      <c r="G88" s="49">
        <f t="shared" si="35"/>
        <v>0</v>
      </c>
      <c r="H88" s="49">
        <f t="shared" si="35"/>
        <v>0</v>
      </c>
      <c r="I88" s="49">
        <f t="shared" si="35"/>
        <v>0</v>
      </c>
      <c r="J88" s="49">
        <f t="shared" si="35"/>
        <v>0</v>
      </c>
      <c r="K88" s="49">
        <f t="shared" si="35"/>
        <v>0</v>
      </c>
      <c r="L88" s="49">
        <f t="shared" si="35"/>
        <v>0</v>
      </c>
      <c r="M88" s="49">
        <f t="shared" si="35"/>
        <v>0</v>
      </c>
      <c r="N88" s="65">
        <f t="shared" si="35"/>
        <v>14520</v>
      </c>
    </row>
    <row r="89" spans="1:14" s="1" customFormat="1" ht="10.5" customHeight="1">
      <c r="A89" s="50"/>
      <c r="B89" s="51" t="s">
        <v>82</v>
      </c>
      <c r="C89" s="52">
        <f>C84</f>
        <v>0</v>
      </c>
      <c r="D89" s="52">
        <f aca="true" t="shared" si="36" ref="D89:N89">D84</f>
        <v>0</v>
      </c>
      <c r="E89" s="52">
        <f t="shared" si="36"/>
        <v>874</v>
      </c>
      <c r="F89" s="52">
        <f t="shared" si="36"/>
        <v>0</v>
      </c>
      <c r="G89" s="52">
        <f t="shared" si="36"/>
        <v>0</v>
      </c>
      <c r="H89" s="52">
        <f t="shared" si="36"/>
        <v>0</v>
      </c>
      <c r="I89" s="52">
        <f t="shared" si="36"/>
        <v>0</v>
      </c>
      <c r="J89" s="52">
        <f t="shared" si="36"/>
        <v>0</v>
      </c>
      <c r="K89" s="52">
        <f t="shared" si="36"/>
        <v>0</v>
      </c>
      <c r="L89" s="52">
        <f t="shared" si="36"/>
        <v>0</v>
      </c>
      <c r="M89" s="52">
        <f t="shared" si="36"/>
        <v>0</v>
      </c>
      <c r="N89" s="76">
        <f t="shared" si="36"/>
        <v>874</v>
      </c>
    </row>
    <row r="90" spans="1:14" s="1" customFormat="1" ht="10.5" customHeight="1" thickBot="1">
      <c r="A90" s="56"/>
      <c r="B90" s="57" t="s">
        <v>129</v>
      </c>
      <c r="C90" s="58">
        <f>SUM(C88:C89)</f>
        <v>5841</v>
      </c>
      <c r="D90" s="58">
        <f aca="true" t="shared" si="37" ref="D90:N90">SUM(D88:D89)</f>
        <v>0</v>
      </c>
      <c r="E90" s="58">
        <f t="shared" si="37"/>
        <v>9553</v>
      </c>
      <c r="F90" s="58">
        <f t="shared" si="37"/>
        <v>0</v>
      </c>
      <c r="G90" s="58">
        <f t="shared" si="37"/>
        <v>0</v>
      </c>
      <c r="H90" s="58">
        <f t="shared" si="37"/>
        <v>0</v>
      </c>
      <c r="I90" s="58">
        <f t="shared" si="37"/>
        <v>0</v>
      </c>
      <c r="J90" s="58">
        <f t="shared" si="37"/>
        <v>0</v>
      </c>
      <c r="K90" s="58">
        <f t="shared" si="37"/>
        <v>0</v>
      </c>
      <c r="L90" s="58">
        <f t="shared" si="37"/>
        <v>0</v>
      </c>
      <c r="M90" s="58">
        <f t="shared" si="37"/>
        <v>0</v>
      </c>
      <c r="N90" s="66">
        <f t="shared" si="37"/>
        <v>15394</v>
      </c>
    </row>
    <row r="91" spans="1:14" s="1" customFormat="1" ht="10.5" customHeight="1">
      <c r="A91" s="105"/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</row>
    <row r="92" spans="1:14" s="1" customFormat="1" ht="10.5" customHeight="1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1:14" s="1" customFormat="1" ht="10.5" customHeight="1">
      <c r="A93" s="105"/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1:14" s="1" customFormat="1" ht="10.5" customHeight="1">
      <c r="A94" s="105"/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1:14" s="1" customFormat="1" ht="10.5" customHeight="1">
      <c r="A95" s="105"/>
      <c r="B95" s="105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</row>
    <row r="96" spans="1:14" s="1" customFormat="1" ht="10.5" customHeight="1" thickBot="1">
      <c r="A96" s="105"/>
      <c r="B96" s="105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</row>
    <row r="97" spans="1:14" s="1" customFormat="1" ht="10.5" customHeight="1" thickBot="1">
      <c r="A97" s="114" t="s">
        <v>1</v>
      </c>
      <c r="B97" s="114" t="s">
        <v>2</v>
      </c>
      <c r="C97" s="115" t="s">
        <v>3</v>
      </c>
      <c r="D97" s="115" t="s">
        <v>76</v>
      </c>
      <c r="E97" s="115" t="s">
        <v>7</v>
      </c>
      <c r="F97" s="115" t="s">
        <v>4</v>
      </c>
      <c r="G97" s="115" t="s">
        <v>5</v>
      </c>
      <c r="H97" s="115" t="s">
        <v>15</v>
      </c>
      <c r="I97" s="115" t="s">
        <v>6</v>
      </c>
      <c r="J97" s="115" t="s">
        <v>8</v>
      </c>
      <c r="K97" s="115" t="s">
        <v>115</v>
      </c>
      <c r="L97" s="115" t="s">
        <v>9</v>
      </c>
      <c r="M97" s="115" t="s">
        <v>10</v>
      </c>
      <c r="N97" s="116" t="s">
        <v>11</v>
      </c>
    </row>
    <row r="98" spans="1:15" ht="10.5" customHeight="1">
      <c r="A98" s="41" t="s">
        <v>53</v>
      </c>
      <c r="B98" s="42" t="s">
        <v>54</v>
      </c>
      <c r="C98" s="43">
        <v>250</v>
      </c>
      <c r="D98" s="43"/>
      <c r="E98" s="43">
        <v>7809</v>
      </c>
      <c r="F98" s="43"/>
      <c r="G98" s="43"/>
      <c r="H98" s="43"/>
      <c r="I98" s="43"/>
      <c r="J98" s="43"/>
      <c r="K98" s="43"/>
      <c r="L98" s="43"/>
      <c r="M98" s="43"/>
      <c r="N98" s="44">
        <f>SUM(C98:M98)</f>
        <v>8059</v>
      </c>
      <c r="O98" s="5"/>
    </row>
    <row r="99" spans="1:14" ht="10.5" customHeight="1">
      <c r="A99" s="35" t="s">
        <v>55</v>
      </c>
      <c r="B99" s="27" t="s">
        <v>56</v>
      </c>
      <c r="C99" s="28">
        <v>276</v>
      </c>
      <c r="D99" s="28"/>
      <c r="E99" s="28">
        <v>6897</v>
      </c>
      <c r="F99" s="28"/>
      <c r="G99" s="28"/>
      <c r="H99" s="28"/>
      <c r="I99" s="28"/>
      <c r="J99" s="28"/>
      <c r="K99" s="28"/>
      <c r="L99" s="28">
        <v>2660</v>
      </c>
      <c r="M99" s="28"/>
      <c r="N99" s="36">
        <f>SUM(C99:M99)</f>
        <v>9833</v>
      </c>
    </row>
    <row r="100" spans="1:14" ht="10.5" customHeight="1">
      <c r="A100" s="35" t="s">
        <v>57</v>
      </c>
      <c r="B100" s="27" t="s">
        <v>58</v>
      </c>
      <c r="C100" s="28">
        <v>18</v>
      </c>
      <c r="D100" s="28"/>
      <c r="E100" s="28">
        <v>6351</v>
      </c>
      <c r="F100" s="28"/>
      <c r="G100" s="28"/>
      <c r="H100" s="28"/>
      <c r="I100" s="28"/>
      <c r="J100" s="28"/>
      <c r="K100" s="28"/>
      <c r="L100" s="28"/>
      <c r="M100" s="28"/>
      <c r="N100" s="36">
        <f>SUM(C100:M100)</f>
        <v>6369</v>
      </c>
    </row>
    <row r="101" spans="1:14" ht="10.5" customHeight="1">
      <c r="A101" s="35" t="s">
        <v>59</v>
      </c>
      <c r="B101" s="27" t="s">
        <v>60</v>
      </c>
      <c r="C101" s="28"/>
      <c r="D101" s="28"/>
      <c r="E101" s="28">
        <v>7208</v>
      </c>
      <c r="F101" s="28"/>
      <c r="G101" s="28"/>
      <c r="H101" s="28"/>
      <c r="I101" s="28"/>
      <c r="J101" s="28"/>
      <c r="K101" s="28"/>
      <c r="L101" s="28"/>
      <c r="M101" s="28"/>
      <c r="N101" s="36">
        <f>SUM(C101:M101)</f>
        <v>7208</v>
      </c>
    </row>
    <row r="102" spans="1:14" ht="10.5" customHeight="1" thickBot="1">
      <c r="A102" s="37" t="s">
        <v>61</v>
      </c>
      <c r="B102" s="38" t="s">
        <v>79</v>
      </c>
      <c r="C102" s="39">
        <v>9968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0">
        <f>SUM(C102:M102)</f>
        <v>9968</v>
      </c>
    </row>
    <row r="103" spans="1:15" s="1" customFormat="1" ht="10.5" customHeight="1">
      <c r="A103" s="47">
        <v>4</v>
      </c>
      <c r="B103" s="48" t="s">
        <v>62</v>
      </c>
      <c r="C103" s="49">
        <f>C98+C99+C100+C101+C102</f>
        <v>10512</v>
      </c>
      <c r="D103" s="49">
        <f aca="true" t="shared" si="38" ref="D103:N103">D98+D99+D100+D101+D102</f>
        <v>0</v>
      </c>
      <c r="E103" s="49">
        <f t="shared" si="38"/>
        <v>28265</v>
      </c>
      <c r="F103" s="49">
        <f t="shared" si="38"/>
        <v>0</v>
      </c>
      <c r="G103" s="49">
        <f t="shared" si="38"/>
        <v>0</v>
      </c>
      <c r="H103" s="49">
        <f t="shared" si="38"/>
        <v>0</v>
      </c>
      <c r="I103" s="49">
        <f t="shared" si="38"/>
        <v>0</v>
      </c>
      <c r="J103" s="49">
        <f t="shared" si="38"/>
        <v>0</v>
      </c>
      <c r="K103" s="49">
        <f t="shared" si="38"/>
        <v>0</v>
      </c>
      <c r="L103" s="49">
        <f t="shared" si="38"/>
        <v>2660</v>
      </c>
      <c r="M103" s="49">
        <f t="shared" si="38"/>
        <v>0</v>
      </c>
      <c r="N103" s="65">
        <f t="shared" si="38"/>
        <v>41437</v>
      </c>
      <c r="O103" s="7"/>
    </row>
    <row r="104" spans="1:15" s="1" customFormat="1" ht="10.5" customHeight="1">
      <c r="A104" s="50"/>
      <c r="B104" s="51" t="s">
        <v>82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76">
        <f>SUM(C104:M104)</f>
        <v>0</v>
      </c>
      <c r="O104" s="7"/>
    </row>
    <row r="105" spans="1:15" s="1" customFormat="1" ht="10.5" customHeight="1" thickBot="1">
      <c r="A105" s="53"/>
      <c r="B105" s="54" t="s">
        <v>130</v>
      </c>
      <c r="C105" s="55">
        <f>SUM(C103:C104)</f>
        <v>10512</v>
      </c>
      <c r="D105" s="55">
        <f aca="true" t="shared" si="39" ref="D105:N105">SUM(D103:D104)</f>
        <v>0</v>
      </c>
      <c r="E105" s="55">
        <f t="shared" si="39"/>
        <v>28265</v>
      </c>
      <c r="F105" s="55">
        <f t="shared" si="39"/>
        <v>0</v>
      </c>
      <c r="G105" s="55">
        <f t="shared" si="39"/>
        <v>0</v>
      </c>
      <c r="H105" s="55">
        <f t="shared" si="39"/>
        <v>0</v>
      </c>
      <c r="I105" s="55">
        <f t="shared" si="39"/>
        <v>0</v>
      </c>
      <c r="J105" s="55">
        <f t="shared" si="39"/>
        <v>0</v>
      </c>
      <c r="K105" s="55">
        <f t="shared" si="39"/>
        <v>0</v>
      </c>
      <c r="L105" s="55">
        <f t="shared" si="39"/>
        <v>2660</v>
      </c>
      <c r="M105" s="55">
        <f t="shared" si="39"/>
        <v>0</v>
      </c>
      <c r="N105" s="67">
        <f t="shared" si="39"/>
        <v>41437</v>
      </c>
      <c r="O105" s="7"/>
    </row>
    <row r="106" spans="1:14" s="1" customFormat="1" ht="10.5" customHeight="1">
      <c r="A106" s="47">
        <v>5</v>
      </c>
      <c r="B106" s="48" t="s">
        <v>70</v>
      </c>
      <c r="C106" s="49">
        <v>676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65">
        <f>SUM(C106:M106)</f>
        <v>676</v>
      </c>
    </row>
    <row r="107" spans="1:14" s="1" customFormat="1" ht="10.5" customHeight="1">
      <c r="A107" s="50"/>
      <c r="B107" s="51" t="s">
        <v>82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76">
        <f>SUM(C107:M107)</f>
        <v>0</v>
      </c>
    </row>
    <row r="108" spans="1:14" s="1" customFormat="1" ht="10.5" customHeight="1" thickBot="1">
      <c r="A108" s="56"/>
      <c r="B108" s="57" t="s">
        <v>131</v>
      </c>
      <c r="C108" s="58">
        <f>SUM(C106:C107)</f>
        <v>676</v>
      </c>
      <c r="D108" s="58">
        <f aca="true" t="shared" si="40" ref="D108:N108">SUM(D106:D107)</f>
        <v>0</v>
      </c>
      <c r="E108" s="58">
        <f t="shared" si="40"/>
        <v>0</v>
      </c>
      <c r="F108" s="58">
        <f t="shared" si="40"/>
        <v>0</v>
      </c>
      <c r="G108" s="58">
        <f t="shared" si="40"/>
        <v>0</v>
      </c>
      <c r="H108" s="58">
        <f t="shared" si="40"/>
        <v>0</v>
      </c>
      <c r="I108" s="58">
        <f t="shared" si="40"/>
        <v>0</v>
      </c>
      <c r="J108" s="58">
        <f t="shared" si="40"/>
        <v>0</v>
      </c>
      <c r="K108" s="58">
        <f t="shared" si="40"/>
        <v>0</v>
      </c>
      <c r="L108" s="58">
        <f t="shared" si="40"/>
        <v>0</v>
      </c>
      <c r="M108" s="58">
        <f t="shared" si="40"/>
        <v>0</v>
      </c>
      <c r="N108" s="66">
        <f t="shared" si="40"/>
        <v>676</v>
      </c>
    </row>
    <row r="109" spans="1:14" s="1" customFormat="1" ht="10.5" customHeight="1" thickBot="1">
      <c r="A109" s="108"/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/>
    </row>
    <row r="110" spans="1:15" s="1" customFormat="1" ht="10.5" customHeight="1">
      <c r="A110" s="47"/>
      <c r="B110" s="48" t="s">
        <v>63</v>
      </c>
      <c r="C110" s="49">
        <f aca="true" t="shared" si="41" ref="C110:N110">C82+C88+C103+C106</f>
        <v>20509</v>
      </c>
      <c r="D110" s="49">
        <f t="shared" si="41"/>
        <v>0</v>
      </c>
      <c r="E110" s="49">
        <f t="shared" si="41"/>
        <v>37021</v>
      </c>
      <c r="F110" s="49">
        <f t="shared" si="41"/>
        <v>0</v>
      </c>
      <c r="G110" s="49">
        <f t="shared" si="41"/>
        <v>0</v>
      </c>
      <c r="H110" s="49">
        <f t="shared" si="41"/>
        <v>0</v>
      </c>
      <c r="I110" s="49">
        <f t="shared" si="41"/>
        <v>0</v>
      </c>
      <c r="J110" s="49">
        <f t="shared" si="41"/>
        <v>0</v>
      </c>
      <c r="K110" s="49">
        <f t="shared" si="41"/>
        <v>0</v>
      </c>
      <c r="L110" s="49">
        <f t="shared" si="41"/>
        <v>2660</v>
      </c>
      <c r="M110" s="49">
        <f t="shared" si="41"/>
        <v>0</v>
      </c>
      <c r="N110" s="65">
        <f t="shared" si="41"/>
        <v>60190</v>
      </c>
      <c r="O110" s="7"/>
    </row>
    <row r="111" spans="1:15" s="1" customFormat="1" ht="10.5" customHeight="1">
      <c r="A111" s="50"/>
      <c r="B111" s="51" t="s">
        <v>82</v>
      </c>
      <c r="C111" s="52">
        <f aca="true" t="shared" si="42" ref="C111:N111">C89+C104+C107</f>
        <v>0</v>
      </c>
      <c r="D111" s="52">
        <f t="shared" si="42"/>
        <v>0</v>
      </c>
      <c r="E111" s="52">
        <f t="shared" si="42"/>
        <v>874</v>
      </c>
      <c r="F111" s="52">
        <f t="shared" si="42"/>
        <v>0</v>
      </c>
      <c r="G111" s="52">
        <f t="shared" si="42"/>
        <v>0</v>
      </c>
      <c r="H111" s="52">
        <f t="shared" si="42"/>
        <v>0</v>
      </c>
      <c r="I111" s="52">
        <f t="shared" si="42"/>
        <v>0</v>
      </c>
      <c r="J111" s="52">
        <f t="shared" si="42"/>
        <v>0</v>
      </c>
      <c r="K111" s="52">
        <f t="shared" si="42"/>
        <v>0</v>
      </c>
      <c r="L111" s="52">
        <f t="shared" si="42"/>
        <v>0</v>
      </c>
      <c r="M111" s="52">
        <f t="shared" si="42"/>
        <v>0</v>
      </c>
      <c r="N111" s="76">
        <f t="shared" si="42"/>
        <v>874</v>
      </c>
      <c r="O111" s="7"/>
    </row>
    <row r="112" spans="1:14" s="1" customFormat="1" ht="10.5" customHeight="1" thickBot="1">
      <c r="A112" s="56"/>
      <c r="B112" s="57" t="s">
        <v>96</v>
      </c>
      <c r="C112" s="58">
        <f>SUM(C110:C111)</f>
        <v>20509</v>
      </c>
      <c r="D112" s="58">
        <f aca="true" t="shared" si="43" ref="D112:N112">SUM(D110:D111)</f>
        <v>0</v>
      </c>
      <c r="E112" s="58">
        <f t="shared" si="43"/>
        <v>37895</v>
      </c>
      <c r="F112" s="58">
        <f t="shared" si="43"/>
        <v>0</v>
      </c>
      <c r="G112" s="58">
        <f t="shared" si="43"/>
        <v>0</v>
      </c>
      <c r="H112" s="58">
        <f t="shared" si="43"/>
        <v>0</v>
      </c>
      <c r="I112" s="58">
        <f t="shared" si="43"/>
        <v>0</v>
      </c>
      <c r="J112" s="58">
        <f t="shared" si="43"/>
        <v>0</v>
      </c>
      <c r="K112" s="58">
        <f t="shared" si="43"/>
        <v>0</v>
      </c>
      <c r="L112" s="58">
        <f t="shared" si="43"/>
        <v>2660</v>
      </c>
      <c r="M112" s="58">
        <f t="shared" si="43"/>
        <v>0</v>
      </c>
      <c r="N112" s="66">
        <f t="shared" si="43"/>
        <v>61064</v>
      </c>
    </row>
    <row r="113" spans="1:15" s="3" customFormat="1" ht="10.5" customHeight="1">
      <c r="A113" s="101"/>
      <c r="B113" s="102" t="s">
        <v>45</v>
      </c>
      <c r="C113" s="103">
        <f aca="true" t="shared" si="44" ref="C113:N113">C77+C110</f>
        <v>46623</v>
      </c>
      <c r="D113" s="103">
        <f t="shared" si="44"/>
        <v>602</v>
      </c>
      <c r="E113" s="103">
        <f t="shared" si="44"/>
        <v>50324</v>
      </c>
      <c r="F113" s="103">
        <f t="shared" si="44"/>
        <v>218700</v>
      </c>
      <c r="G113" s="103">
        <f t="shared" si="44"/>
        <v>61993</v>
      </c>
      <c r="H113" s="103">
        <f t="shared" si="44"/>
        <v>67551</v>
      </c>
      <c r="I113" s="103">
        <f t="shared" si="44"/>
        <v>120489</v>
      </c>
      <c r="J113" s="103">
        <f t="shared" si="44"/>
        <v>27105</v>
      </c>
      <c r="K113" s="103">
        <f t="shared" si="44"/>
        <v>4500</v>
      </c>
      <c r="L113" s="103">
        <f t="shared" si="44"/>
        <v>4760</v>
      </c>
      <c r="M113" s="103">
        <f t="shared" si="44"/>
        <v>-20087</v>
      </c>
      <c r="N113" s="104">
        <f t="shared" si="44"/>
        <v>582560</v>
      </c>
      <c r="O113" s="8"/>
    </row>
    <row r="114" spans="1:15" s="3" customFormat="1" ht="10.5" customHeight="1">
      <c r="A114" s="62"/>
      <c r="B114" s="63" t="s">
        <v>97</v>
      </c>
      <c r="C114" s="64">
        <f aca="true" t="shared" si="45" ref="C114:N114">C78+C111</f>
        <v>0</v>
      </c>
      <c r="D114" s="64">
        <f t="shared" si="45"/>
        <v>153</v>
      </c>
      <c r="E114" s="64">
        <f t="shared" si="45"/>
        <v>4346</v>
      </c>
      <c r="F114" s="64">
        <f t="shared" si="45"/>
        <v>3642</v>
      </c>
      <c r="G114" s="64">
        <f t="shared" si="45"/>
        <v>409</v>
      </c>
      <c r="H114" s="64">
        <f t="shared" si="45"/>
        <v>-7723</v>
      </c>
      <c r="I114" s="64">
        <f t="shared" si="45"/>
        <v>5525</v>
      </c>
      <c r="J114" s="64">
        <f t="shared" si="45"/>
        <v>0</v>
      </c>
      <c r="K114" s="64">
        <f t="shared" si="45"/>
        <v>0</v>
      </c>
      <c r="L114" s="64">
        <f t="shared" si="45"/>
        <v>0</v>
      </c>
      <c r="M114" s="64">
        <f t="shared" si="45"/>
        <v>20087</v>
      </c>
      <c r="N114" s="77">
        <f t="shared" si="45"/>
        <v>26439</v>
      </c>
      <c r="O114" s="8"/>
    </row>
    <row r="115" spans="1:15" s="3" customFormat="1" ht="10.5" customHeight="1" thickBot="1">
      <c r="A115" s="79"/>
      <c r="B115" s="80" t="s">
        <v>100</v>
      </c>
      <c r="C115" s="81">
        <f>SUM(C113:C114)</f>
        <v>46623</v>
      </c>
      <c r="D115" s="81">
        <f aca="true" t="shared" si="46" ref="D115:N115">SUM(D113:D114)</f>
        <v>755</v>
      </c>
      <c r="E115" s="81">
        <f t="shared" si="46"/>
        <v>54670</v>
      </c>
      <c r="F115" s="81">
        <f t="shared" si="46"/>
        <v>222342</v>
      </c>
      <c r="G115" s="81">
        <f t="shared" si="46"/>
        <v>62402</v>
      </c>
      <c r="H115" s="81">
        <f t="shared" si="46"/>
        <v>59828</v>
      </c>
      <c r="I115" s="81">
        <f t="shared" si="46"/>
        <v>126014</v>
      </c>
      <c r="J115" s="81">
        <f t="shared" si="46"/>
        <v>27105</v>
      </c>
      <c r="K115" s="81">
        <f t="shared" si="46"/>
        <v>4500</v>
      </c>
      <c r="L115" s="81">
        <f t="shared" si="46"/>
        <v>4760</v>
      </c>
      <c r="M115" s="81">
        <f t="shared" si="46"/>
        <v>0</v>
      </c>
      <c r="N115" s="82">
        <f t="shared" si="46"/>
        <v>608999</v>
      </c>
      <c r="O115" s="8"/>
    </row>
    <row r="116" spans="1:15" ht="10.5" customHeight="1">
      <c r="A116" s="41" t="s">
        <v>64</v>
      </c>
      <c r="B116" s="42" t="s">
        <v>66</v>
      </c>
      <c r="C116" s="43">
        <v>5390</v>
      </c>
      <c r="D116" s="43"/>
      <c r="E116" s="43">
        <v>1132</v>
      </c>
      <c r="F116" s="43"/>
      <c r="G116" s="43"/>
      <c r="H116" s="43"/>
      <c r="I116" s="43"/>
      <c r="J116" s="43"/>
      <c r="K116" s="43"/>
      <c r="L116" s="43"/>
      <c r="M116" s="43"/>
      <c r="N116" s="44">
        <f>SUM(C116:M116)</f>
        <v>6522</v>
      </c>
      <c r="O116" s="1"/>
    </row>
    <row r="117" spans="1:15" ht="10.5" customHeight="1" thickBot="1">
      <c r="A117" s="45" t="s">
        <v>65</v>
      </c>
      <c r="B117" s="29" t="s">
        <v>0</v>
      </c>
      <c r="C117" s="30">
        <v>725</v>
      </c>
      <c r="D117" s="30"/>
      <c r="E117" s="30">
        <v>1008</v>
      </c>
      <c r="F117" s="30"/>
      <c r="G117" s="30"/>
      <c r="H117" s="30"/>
      <c r="I117" s="30"/>
      <c r="J117" s="30"/>
      <c r="K117" s="30"/>
      <c r="L117" s="30"/>
      <c r="M117" s="30"/>
      <c r="N117" s="46">
        <f>SUM(C117:M117)</f>
        <v>1733</v>
      </c>
      <c r="O117" s="1"/>
    </row>
    <row r="118" spans="1:14" s="1" customFormat="1" ht="10.5" customHeight="1" thickBot="1">
      <c r="A118" s="68">
        <v>6</v>
      </c>
      <c r="B118" s="69" t="s">
        <v>67</v>
      </c>
      <c r="C118" s="70">
        <f aca="true" t="shared" si="47" ref="C118:M118">SUM(C116:C117)</f>
        <v>6115</v>
      </c>
      <c r="D118" s="70">
        <f t="shared" si="47"/>
        <v>0</v>
      </c>
      <c r="E118" s="70">
        <f t="shared" si="47"/>
        <v>2140</v>
      </c>
      <c r="F118" s="70">
        <f t="shared" si="47"/>
        <v>0</v>
      </c>
      <c r="G118" s="70">
        <f t="shared" si="47"/>
        <v>0</v>
      </c>
      <c r="H118" s="70">
        <f t="shared" si="47"/>
        <v>0</v>
      </c>
      <c r="I118" s="70">
        <f t="shared" si="47"/>
        <v>0</v>
      </c>
      <c r="J118" s="70">
        <f t="shared" si="47"/>
        <v>0</v>
      </c>
      <c r="K118" s="70">
        <f t="shared" si="47"/>
        <v>0</v>
      </c>
      <c r="L118" s="70">
        <f t="shared" si="47"/>
        <v>0</v>
      </c>
      <c r="M118" s="70">
        <f t="shared" si="47"/>
        <v>0</v>
      </c>
      <c r="N118" s="71">
        <f>SUM(C118:M118)</f>
        <v>8255</v>
      </c>
    </row>
    <row r="119" spans="1:15" s="1" customFormat="1" ht="10.5" customHeight="1">
      <c r="A119" s="72"/>
      <c r="B119" s="73" t="s">
        <v>68</v>
      </c>
      <c r="C119" s="49">
        <f>SUM(C113,C118)</f>
        <v>52738</v>
      </c>
      <c r="D119" s="49">
        <f aca="true" t="shared" si="48" ref="D119:N119">SUM(D113,D118)</f>
        <v>602</v>
      </c>
      <c r="E119" s="49">
        <f t="shared" si="48"/>
        <v>52464</v>
      </c>
      <c r="F119" s="49">
        <f t="shared" si="48"/>
        <v>218700</v>
      </c>
      <c r="G119" s="49">
        <f t="shared" si="48"/>
        <v>61993</v>
      </c>
      <c r="H119" s="49">
        <f t="shared" si="48"/>
        <v>67551</v>
      </c>
      <c r="I119" s="49">
        <f t="shared" si="48"/>
        <v>120489</v>
      </c>
      <c r="J119" s="49">
        <f t="shared" si="48"/>
        <v>27105</v>
      </c>
      <c r="K119" s="49">
        <f t="shared" si="48"/>
        <v>4500</v>
      </c>
      <c r="L119" s="49">
        <f t="shared" si="48"/>
        <v>4760</v>
      </c>
      <c r="M119" s="49">
        <f t="shared" si="48"/>
        <v>-20087</v>
      </c>
      <c r="N119" s="65">
        <f t="shared" si="48"/>
        <v>590815</v>
      </c>
      <c r="O119" s="7"/>
    </row>
    <row r="120" spans="1:14" s="1" customFormat="1" ht="10.5" customHeight="1">
      <c r="A120" s="50"/>
      <c r="B120" s="51" t="s">
        <v>97</v>
      </c>
      <c r="C120" s="52">
        <f>C114</f>
        <v>0</v>
      </c>
      <c r="D120" s="52">
        <f aca="true" t="shared" si="49" ref="D120:N120">D114</f>
        <v>153</v>
      </c>
      <c r="E120" s="52">
        <f t="shared" si="49"/>
        <v>4346</v>
      </c>
      <c r="F120" s="52">
        <f t="shared" si="49"/>
        <v>3642</v>
      </c>
      <c r="G120" s="52">
        <f t="shared" si="49"/>
        <v>409</v>
      </c>
      <c r="H120" s="52">
        <f t="shared" si="49"/>
        <v>-7723</v>
      </c>
      <c r="I120" s="52">
        <f t="shared" si="49"/>
        <v>5525</v>
      </c>
      <c r="J120" s="52">
        <f t="shared" si="49"/>
        <v>0</v>
      </c>
      <c r="K120" s="52">
        <f t="shared" si="49"/>
        <v>0</v>
      </c>
      <c r="L120" s="52">
        <f t="shared" si="49"/>
        <v>0</v>
      </c>
      <c r="M120" s="52">
        <f t="shared" si="49"/>
        <v>20087</v>
      </c>
      <c r="N120" s="76">
        <f t="shared" si="49"/>
        <v>26439</v>
      </c>
    </row>
    <row r="121" spans="1:14" s="9" customFormat="1" ht="10.5" customHeight="1" thickBot="1">
      <c r="A121" s="56"/>
      <c r="B121" s="57" t="s">
        <v>98</v>
      </c>
      <c r="C121" s="74">
        <f>SUM(C119:C120)</f>
        <v>52738</v>
      </c>
      <c r="D121" s="74">
        <f aca="true" t="shared" si="50" ref="D121:N121">SUM(D119:D120)</f>
        <v>755</v>
      </c>
      <c r="E121" s="74">
        <f t="shared" si="50"/>
        <v>56810</v>
      </c>
      <c r="F121" s="74">
        <f t="shared" si="50"/>
        <v>222342</v>
      </c>
      <c r="G121" s="74">
        <f t="shared" si="50"/>
        <v>62402</v>
      </c>
      <c r="H121" s="74">
        <f t="shared" si="50"/>
        <v>59828</v>
      </c>
      <c r="I121" s="74">
        <f t="shared" si="50"/>
        <v>126014</v>
      </c>
      <c r="J121" s="74">
        <f t="shared" si="50"/>
        <v>27105</v>
      </c>
      <c r="K121" s="74">
        <f t="shared" si="50"/>
        <v>4500</v>
      </c>
      <c r="L121" s="74">
        <f t="shared" si="50"/>
        <v>4760</v>
      </c>
      <c r="M121" s="74">
        <f t="shared" si="50"/>
        <v>0</v>
      </c>
      <c r="N121" s="78">
        <f t="shared" si="50"/>
        <v>617254</v>
      </c>
    </row>
    <row r="122" spans="1:15" ht="10.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100"/>
      <c r="O122" s="5"/>
    </row>
    <row r="123" spans="1:14" ht="10.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100"/>
    </row>
    <row r="124" spans="1:14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8" s="1" customFormat="1" ht="12.75"/>
  </sheetData>
  <mergeCells count="3">
    <mergeCell ref="B1:N1"/>
    <mergeCell ref="M5:N5"/>
    <mergeCell ref="B3:N3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L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2006-10-17T13:42:11Z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