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<sst xmlns="http://schemas.openxmlformats.org/spreadsheetml/2006/main" count="147" uniqueCount="105">
  <si>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</si>
  <si>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</si>
  <si>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</si>
  <si>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</si>
  <si>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</si>
  <si>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</si>
  <si>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</si>
  <si>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</si>
  <si>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</si>
  <si>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</si>
  <si>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</si>
  <si>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</si>
  <si>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</si>
  <si>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</si>
  <si>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</si>
  <si>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</si>
  <si>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</si>
  <si>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</si>
  <si>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</si>
  <si>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</si>
  <si>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</si>
  <si>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</si>
  <si>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</si>
  <si>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</si>
  <si>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</si>
  <si>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</si>
  <si>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</si>
  <si>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</si>
  <si>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</si>
  <si>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</si>
  <si>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</si>
  <si>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</si>
  <si>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</si>
  <si>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</si>
  <si>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</si>
  <si>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</si>
  <si>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</si>
  <si>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</si>
  <si>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</si>
  <si>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</si>
  <si>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</si>
  <si>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</si>
  <si>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I.1.</t>
  </si>
  <si>
    <t>I.2 1</t>
  </si>
  <si>
    <t xml:space="preserve">I.2 2 </t>
  </si>
  <si>
    <t xml:space="preserve">I.2 3 </t>
  </si>
  <si>
    <t>I.2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</si>
  <si>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</si>
  <si>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</si>
  <si>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</si>
  <si>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</si>
  <si>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</si>
  <si>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</si>
  <si>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</si>
  <si>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</si>
  <si>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</si>
  <si>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</si>
  <si>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</si>
  <si>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</si>
  <si>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</si>
  <si>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</si>
  <si>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</si>
  <si>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</si>
  <si>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</si>
  <si>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</si>
  <si>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>I.2.</t>
  </si>
  <si>
    <t>Kommunális  adó</t>
  </si>
  <si>
    <t>Felhalmozási bevételek</t>
  </si>
  <si>
    <t>Fejlesztési célú pénzeszköz átvétel</t>
  </si>
  <si>
    <t>Központi támogatás Szja-ból</t>
  </si>
  <si>
    <t>I.2.2.</t>
  </si>
  <si>
    <t>Visszatérülés</t>
  </si>
  <si>
    <t>Fejlesztési célú bevétel  mindösszesen</t>
  </si>
  <si>
    <t>Fejlesztési célú pénzmaradvány</t>
  </si>
  <si>
    <t>Költségvetési bevételek mindösszesen</t>
  </si>
  <si>
    <t>Rétság Város Önkormányzat   2006. évi  módosított  működési és fejlesztési célú  bevételei, kiadásai</t>
  </si>
  <si>
    <t>Módosított</t>
  </si>
  <si>
    <t>Tárgyi eszköz értékesítés áfa befizetés</t>
  </si>
  <si>
    <t>Központosított  adóerőképességből</t>
  </si>
  <si>
    <t>Tárgyi eszköz értékesítés áfa</t>
  </si>
  <si>
    <t>III,</t>
  </si>
  <si>
    <t>VI.1.</t>
  </si>
  <si>
    <t>VI.2.</t>
  </si>
  <si>
    <t xml:space="preserve">VI.3. </t>
  </si>
  <si>
    <t>előir. VI.hó</t>
  </si>
  <si>
    <t>1 2 4</t>
  </si>
  <si>
    <t>Építésügyi bírság</t>
  </si>
  <si>
    <t>Pótlék</t>
  </si>
  <si>
    <t>Bírság</t>
  </si>
  <si>
    <t>Termőföld bérbeadás szja</t>
  </si>
  <si>
    <t>Közmű fejlesztés központi támogatása</t>
  </si>
  <si>
    <t>Fejlesztési célú kiadások mindössz.</t>
  </si>
  <si>
    <t>Működési célú bevétel</t>
  </si>
  <si>
    <t>Működési célú kiadás</t>
  </si>
  <si>
    <t>Fejlesztési célú hitel kamata</t>
  </si>
  <si>
    <t>Működési célú egyenleg</t>
  </si>
  <si>
    <t>Fejlesztési  célú bevétel</t>
  </si>
  <si>
    <t xml:space="preserve">Fejlesztési célú egyenleg </t>
  </si>
  <si>
    <t>MEP-től átvett pénzeszköz</t>
  </si>
  <si>
    <t>Normatív állami hozzájárulás</t>
  </si>
  <si>
    <t xml:space="preserve">Fejlesztési célú bevételek </t>
  </si>
  <si>
    <t>Fejlesztési célú kiadás</t>
  </si>
  <si>
    <t xml:space="preserve">1/A. számú melléklet a ../2007. (I....) önkormányzati  rendelethez </t>
  </si>
  <si>
    <t>1 2 1</t>
  </si>
  <si>
    <t>Talajterhelési 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</si>
</sst>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2" borderId="1" xfId="0" applyFont="1" applyFill="1" applyBorder="1" applyAlignment="1">
      <alignment horizontal="center"/>
    </xf>
    <xf numFmtId="3" fontId="14" fillId="0" borderId="28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2" borderId="24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/>
    </xf>
    <xf numFmtId="0" fontId="16" fillId="0" borderId="1" xfId="0" applyFont="1" applyBorder="1" applyAlignment="1">
      <alignment/>
    </xf>
    <xf numFmtId="0" fontId="16" fillId="2" borderId="26" xfId="0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18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  <xf numFmtId="0" fontId="11" fillId="0" borderId="24" xfId="0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13" fillId="0" borderId="36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16" fillId="0" borderId="24" xfId="0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36" xfId="0" applyFont="1" applyBorder="1" applyAlignment="1">
      <alignment/>
    </xf>
    <xf numFmtId="0" fontId="14" fillId="0" borderId="28" xfId="0" applyFont="1" applyBorder="1" applyAlignment="1">
      <alignment/>
    </xf>
    <xf numFmtId="3" fontId="14" fillId="0" borderId="37" xfId="0" applyNumberFormat="1" applyFont="1" applyBorder="1" applyAlignment="1">
      <alignment/>
    </xf>
    <xf numFmtId="3" fontId="11" fillId="2" borderId="38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  <xf numFmtId="3" fontId="11" fillId="2" borderId="4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1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3" fontId="11" fillId="2" borderId="4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6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12.75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172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1.25" customHeight="1" thickBot="1">
      <c r="A3" s="21"/>
      <c r="B3" s="21"/>
      <c r="C3" s="21"/>
      <c r="D3" s="21"/>
      <c r="E3" s="21"/>
      <c r="F3" s="21"/>
      <c r="G3" s="21"/>
      <c r="H3" s="170" t="s">
        <v>2</v>
      </c>
      <c r="I3" s="170"/>
      <c r="J3" s="170"/>
      <c r="K3" s="22"/>
    </row>
    <row r="4" spans="1:11" s="20" customFormat="1" ht="12" customHeight="1">
      <c r="A4" s="23"/>
      <c r="B4" s="24"/>
      <c r="C4" s="173" t="s">
        <v>57</v>
      </c>
      <c r="D4" s="174"/>
      <c r="E4" s="175"/>
      <c r="F4" s="173" t="s">
        <v>58</v>
      </c>
      <c r="G4" s="174"/>
      <c r="H4" s="175"/>
      <c r="I4" s="176" t="s">
        <v>59</v>
      </c>
      <c r="J4" s="177"/>
      <c r="K4" s="178"/>
    </row>
    <row r="5" spans="1:11" s="17" customFormat="1" ht="12" customHeight="1">
      <c r="A5" s="25" t="s">
        <v>1</v>
      </c>
      <c r="B5" s="26" t="s">
        <v>0</v>
      </c>
      <c r="C5" s="27" t="s">
        <v>76</v>
      </c>
      <c r="D5" s="27" t="s">
        <v>60</v>
      </c>
      <c r="E5" s="28" t="s">
        <v>61</v>
      </c>
      <c r="F5" s="27" t="s">
        <v>76</v>
      </c>
      <c r="G5" s="27" t="s">
        <v>60</v>
      </c>
      <c r="H5" s="26" t="s">
        <v>61</v>
      </c>
      <c r="I5" s="29" t="s">
        <v>76</v>
      </c>
      <c r="J5" s="30" t="s">
        <v>60</v>
      </c>
      <c r="K5" s="31" t="s">
        <v>61</v>
      </c>
    </row>
    <row r="6" spans="1:11" s="17" customFormat="1" ht="12" customHeight="1" thickBot="1">
      <c r="A6" s="32"/>
      <c r="B6" s="33"/>
      <c r="C6" s="34" t="s">
        <v>84</v>
      </c>
      <c r="D6" s="34" t="s">
        <v>32</v>
      </c>
      <c r="E6" s="35" t="s">
        <v>32</v>
      </c>
      <c r="F6" s="34" t="s">
        <v>84</v>
      </c>
      <c r="G6" s="34" t="s">
        <v>32</v>
      </c>
      <c r="H6" s="33" t="s">
        <v>32</v>
      </c>
      <c r="I6" s="34" t="s">
        <v>84</v>
      </c>
      <c r="J6" s="36" t="s">
        <v>32</v>
      </c>
      <c r="K6" s="37" t="s">
        <v>32</v>
      </c>
    </row>
    <row r="7" spans="1:12" s="2" customFormat="1" ht="12" customHeight="1" thickBot="1">
      <c r="A7" s="38" t="s">
        <v>42</v>
      </c>
      <c r="B7" s="39" t="s">
        <v>3</v>
      </c>
      <c r="C7" s="40">
        <v>46623</v>
      </c>
      <c r="D7" s="40">
        <v>-1229</v>
      </c>
      <c r="E7" s="40">
        <f>SUM(C7:D7)</f>
        <v>45394</v>
      </c>
      <c r="F7" s="40">
        <v>6115</v>
      </c>
      <c r="G7" s="40"/>
      <c r="H7" s="40">
        <f>F7+G7</f>
        <v>6115</v>
      </c>
      <c r="I7" s="41">
        <f>C7+F7</f>
        <v>52738</v>
      </c>
      <c r="J7" s="41">
        <f>D7+G7</f>
        <v>-1229</v>
      </c>
      <c r="K7" s="106">
        <f>E7+H7</f>
        <v>51509</v>
      </c>
      <c r="L7" s="4"/>
    </row>
    <row r="8" spans="1:12" ht="12" customHeight="1">
      <c r="A8" s="42"/>
      <c r="B8" s="43" t="s">
        <v>4</v>
      </c>
      <c r="C8" s="44">
        <v>213000</v>
      </c>
      <c r="D8" s="44">
        <v>23573</v>
      </c>
      <c r="E8" s="44">
        <f>SUM(C8:D8)</f>
        <v>236573</v>
      </c>
      <c r="F8" s="44"/>
      <c r="G8" s="44"/>
      <c r="H8" s="44">
        <f>F8+G8</f>
        <v>0</v>
      </c>
      <c r="I8" s="44">
        <f aca="true" t="shared" si="0" ref="I8:I32">C8+F8</f>
        <v>213000</v>
      </c>
      <c r="J8" s="44">
        <f aca="true" t="shared" si="1" ref="J8:J32">D8+G8</f>
        <v>23573</v>
      </c>
      <c r="K8" s="45">
        <f aca="true" t="shared" si="2" ref="K8:K32">E8+H8</f>
        <v>236573</v>
      </c>
      <c r="L8" s="7"/>
    </row>
    <row r="9" spans="1:12" ht="12" customHeight="1">
      <c r="A9" s="46"/>
      <c r="B9" s="47" t="s">
        <v>5</v>
      </c>
      <c r="C9" s="48">
        <v>6000</v>
      </c>
      <c r="D9" s="48">
        <v>184</v>
      </c>
      <c r="E9" s="48">
        <f>SUM(C9:D9)</f>
        <v>6184</v>
      </c>
      <c r="F9" s="48"/>
      <c r="G9" s="48"/>
      <c r="H9" s="48">
        <f>F9+G9</f>
        <v>0</v>
      </c>
      <c r="I9" s="48">
        <f t="shared" si="0"/>
        <v>6000</v>
      </c>
      <c r="J9" s="48">
        <f t="shared" si="1"/>
        <v>184</v>
      </c>
      <c r="K9" s="49">
        <f t="shared" si="2"/>
        <v>6184</v>
      </c>
      <c r="L9" s="7"/>
    </row>
    <row r="10" spans="1:12" ht="12" customHeight="1">
      <c r="A10" s="46"/>
      <c r="B10" s="47" t="s">
        <v>87</v>
      </c>
      <c r="C10" s="48">
        <v>610</v>
      </c>
      <c r="D10" s="48">
        <v>241</v>
      </c>
      <c r="E10" s="48">
        <f>SUM(C10:D10)</f>
        <v>851</v>
      </c>
      <c r="F10" s="48"/>
      <c r="G10" s="48"/>
      <c r="H10" s="48"/>
      <c r="I10" s="48">
        <f t="shared" si="0"/>
        <v>610</v>
      </c>
      <c r="J10" s="48">
        <f t="shared" si="1"/>
        <v>241</v>
      </c>
      <c r="K10" s="49">
        <f t="shared" si="2"/>
        <v>851</v>
      </c>
      <c r="L10" s="7"/>
    </row>
    <row r="11" spans="1:12" ht="12" customHeight="1">
      <c r="A11" s="46"/>
      <c r="B11" s="47" t="s">
        <v>88</v>
      </c>
      <c r="C11" s="48">
        <v>32</v>
      </c>
      <c r="D11" s="48">
        <v>32</v>
      </c>
      <c r="E11" s="48">
        <f>SUM(C11:D11)</f>
        <v>64</v>
      </c>
      <c r="F11" s="48"/>
      <c r="G11" s="48"/>
      <c r="H11" s="48"/>
      <c r="I11" s="48">
        <f t="shared" si="0"/>
        <v>32</v>
      </c>
      <c r="J11" s="48">
        <f t="shared" si="1"/>
        <v>32</v>
      </c>
      <c r="K11" s="49">
        <f t="shared" si="2"/>
        <v>64</v>
      </c>
      <c r="L11" s="7"/>
    </row>
    <row r="12" spans="1:12" ht="12" customHeight="1" thickBot="1">
      <c r="A12" s="54" t="s">
        <v>43</v>
      </c>
      <c r="B12" s="55" t="s">
        <v>6</v>
      </c>
      <c r="C12" s="56">
        <f>SUM(C8:C11)</f>
        <v>219642</v>
      </c>
      <c r="D12" s="56">
        <f aca="true" t="shared" si="3" ref="D12:K12">SUM(D8:D11)</f>
        <v>24030</v>
      </c>
      <c r="E12" s="56">
        <f t="shared" si="3"/>
        <v>243672</v>
      </c>
      <c r="F12" s="56">
        <f t="shared" si="3"/>
        <v>0</v>
      </c>
      <c r="G12" s="56">
        <f t="shared" si="3"/>
        <v>0</v>
      </c>
      <c r="H12" s="56">
        <f t="shared" si="3"/>
        <v>0</v>
      </c>
      <c r="I12" s="56">
        <f t="shared" si="3"/>
        <v>219642</v>
      </c>
      <c r="J12" s="56">
        <f t="shared" si="3"/>
        <v>24030</v>
      </c>
      <c r="K12" s="147">
        <f t="shared" si="3"/>
        <v>243672</v>
      </c>
      <c r="L12" s="7"/>
    </row>
    <row r="13" spans="1:12" ht="12" customHeight="1">
      <c r="A13" s="42"/>
      <c r="B13" s="43" t="s">
        <v>7</v>
      </c>
      <c r="C13" s="44">
        <v>-15137</v>
      </c>
      <c r="D13" s="44"/>
      <c r="E13" s="44">
        <f>SUM(C13:D13)</f>
        <v>-15137</v>
      </c>
      <c r="F13" s="44"/>
      <c r="G13" s="44"/>
      <c r="H13" s="44">
        <f>F13+G13</f>
        <v>0</v>
      </c>
      <c r="I13" s="44">
        <f t="shared" si="0"/>
        <v>-15137</v>
      </c>
      <c r="J13" s="44">
        <f t="shared" si="1"/>
        <v>0</v>
      </c>
      <c r="K13" s="45">
        <f t="shared" si="2"/>
        <v>-15137</v>
      </c>
      <c r="L13" s="7"/>
    </row>
    <row r="14" spans="1:12" ht="12" customHeight="1">
      <c r="A14" s="46"/>
      <c r="B14" s="47" t="s">
        <v>28</v>
      </c>
      <c r="C14" s="48">
        <v>59090</v>
      </c>
      <c r="D14" s="48"/>
      <c r="E14" s="48">
        <f>SUM(C14:D14)</f>
        <v>59090</v>
      </c>
      <c r="F14" s="48"/>
      <c r="G14" s="48"/>
      <c r="H14" s="48">
        <f>F14+G14</f>
        <v>0</v>
      </c>
      <c r="I14" s="48">
        <f t="shared" si="0"/>
        <v>59090</v>
      </c>
      <c r="J14" s="48">
        <f t="shared" si="1"/>
        <v>0</v>
      </c>
      <c r="K14" s="49">
        <f t="shared" si="2"/>
        <v>59090</v>
      </c>
      <c r="L14" s="7"/>
    </row>
    <row r="15" spans="1:12" ht="12" customHeight="1">
      <c r="A15" s="57"/>
      <c r="B15" s="58" t="s">
        <v>29</v>
      </c>
      <c r="C15" s="59">
        <f aca="true" t="shared" si="4" ref="C15:H15">SUM(C13:C14)</f>
        <v>43953</v>
      </c>
      <c r="D15" s="59">
        <f t="shared" si="4"/>
        <v>0</v>
      </c>
      <c r="E15" s="59">
        <f t="shared" si="4"/>
        <v>43953</v>
      </c>
      <c r="F15" s="59">
        <f t="shared" si="4"/>
        <v>0</v>
      </c>
      <c r="G15" s="59">
        <f t="shared" si="4"/>
        <v>0</v>
      </c>
      <c r="H15" s="59">
        <f t="shared" si="4"/>
        <v>0</v>
      </c>
      <c r="I15" s="48">
        <f t="shared" si="0"/>
        <v>43953</v>
      </c>
      <c r="J15" s="48">
        <f t="shared" si="1"/>
        <v>0</v>
      </c>
      <c r="K15" s="49">
        <f t="shared" si="2"/>
        <v>43953</v>
      </c>
      <c r="L15" s="7"/>
    </row>
    <row r="16" spans="1:12" ht="12" customHeight="1">
      <c r="A16" s="46"/>
      <c r="B16" s="47" t="s">
        <v>8</v>
      </c>
      <c r="C16" s="48">
        <v>14000</v>
      </c>
      <c r="D16" s="48">
        <v>340</v>
      </c>
      <c r="E16" s="48">
        <f>SUM(C16:D16)</f>
        <v>14340</v>
      </c>
      <c r="F16" s="48"/>
      <c r="G16" s="48"/>
      <c r="H16" s="48">
        <f>F16+G16</f>
        <v>0</v>
      </c>
      <c r="I16" s="48">
        <f t="shared" si="0"/>
        <v>14000</v>
      </c>
      <c r="J16" s="48">
        <f t="shared" si="1"/>
        <v>340</v>
      </c>
      <c r="K16" s="49">
        <f t="shared" si="2"/>
        <v>14340</v>
      </c>
      <c r="L16" s="7"/>
    </row>
    <row r="17" spans="1:12" ht="12" customHeight="1">
      <c r="A17" s="73"/>
      <c r="B17" s="74" t="s">
        <v>89</v>
      </c>
      <c r="C17" s="75">
        <v>23</v>
      </c>
      <c r="D17" s="75"/>
      <c r="E17" s="48">
        <f>SUM(C17:D17)</f>
        <v>23</v>
      </c>
      <c r="F17" s="75"/>
      <c r="G17" s="75"/>
      <c r="H17" s="48">
        <f>F17+G17</f>
        <v>0</v>
      </c>
      <c r="I17" s="48">
        <f t="shared" si="0"/>
        <v>23</v>
      </c>
      <c r="J17" s="48">
        <f t="shared" si="1"/>
        <v>0</v>
      </c>
      <c r="K17" s="49">
        <f t="shared" si="2"/>
        <v>23</v>
      </c>
      <c r="L17" s="7"/>
    </row>
    <row r="18" spans="1:12" ht="12" customHeight="1" thickBot="1">
      <c r="A18" s="60" t="s">
        <v>44</v>
      </c>
      <c r="B18" s="61" t="s">
        <v>9</v>
      </c>
      <c r="C18" s="62">
        <f>C15+C16+C17</f>
        <v>57976</v>
      </c>
      <c r="D18" s="62">
        <f aca="true" t="shared" si="5" ref="D18:K18">D15+D16+D17</f>
        <v>340</v>
      </c>
      <c r="E18" s="62">
        <f t="shared" si="5"/>
        <v>58316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57976</v>
      </c>
      <c r="J18" s="62">
        <f t="shared" si="5"/>
        <v>340</v>
      </c>
      <c r="K18" s="148">
        <f t="shared" si="5"/>
        <v>58316</v>
      </c>
      <c r="L18" s="7"/>
    </row>
    <row r="19" spans="1:12" ht="12" customHeight="1" thickBot="1">
      <c r="A19" s="63" t="s">
        <v>45</v>
      </c>
      <c r="B19" s="64" t="s">
        <v>10</v>
      </c>
      <c r="C19" s="65">
        <v>455</v>
      </c>
      <c r="D19" s="65"/>
      <c r="E19" s="65">
        <f>SUM(C19:D19)</f>
        <v>455</v>
      </c>
      <c r="F19" s="65"/>
      <c r="G19" s="65"/>
      <c r="H19" s="65">
        <f>F19+G19</f>
        <v>0</v>
      </c>
      <c r="I19" s="66">
        <f t="shared" si="0"/>
        <v>455</v>
      </c>
      <c r="J19" s="66">
        <f t="shared" si="1"/>
        <v>0</v>
      </c>
      <c r="K19" s="67">
        <f t="shared" si="2"/>
        <v>455</v>
      </c>
      <c r="L19" s="7"/>
    </row>
    <row r="20" spans="1:12" ht="12" customHeight="1" thickBot="1">
      <c r="A20" s="63" t="s">
        <v>85</v>
      </c>
      <c r="B20" s="64" t="s">
        <v>86</v>
      </c>
      <c r="C20" s="65">
        <v>300</v>
      </c>
      <c r="D20" s="65"/>
      <c r="E20" s="65">
        <f>SUM(C20:D20)</f>
        <v>300</v>
      </c>
      <c r="F20" s="65"/>
      <c r="G20" s="65"/>
      <c r="H20" s="65">
        <f>F20+G20</f>
        <v>0</v>
      </c>
      <c r="I20" s="66">
        <f t="shared" si="0"/>
        <v>300</v>
      </c>
      <c r="J20" s="66">
        <f t="shared" si="1"/>
        <v>0</v>
      </c>
      <c r="K20" s="67">
        <f t="shared" si="2"/>
        <v>300</v>
      </c>
      <c r="L20" s="7"/>
    </row>
    <row r="21" spans="1:12" ht="12" customHeight="1" thickBot="1">
      <c r="A21" s="68" t="s">
        <v>46</v>
      </c>
      <c r="B21" s="69" t="s">
        <v>11</v>
      </c>
      <c r="C21" s="70">
        <f>SUM(C12,C18,C19+C20)</f>
        <v>278373</v>
      </c>
      <c r="D21" s="70">
        <f aca="true" t="shared" si="6" ref="D21:K21">SUM(D12,D18,D19+D20)</f>
        <v>24370</v>
      </c>
      <c r="E21" s="70">
        <f t="shared" si="6"/>
        <v>302743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278373</v>
      </c>
      <c r="J21" s="70">
        <f t="shared" si="6"/>
        <v>24370</v>
      </c>
      <c r="K21" s="110">
        <f t="shared" si="6"/>
        <v>302743</v>
      </c>
      <c r="L21" s="7"/>
    </row>
    <row r="22" spans="1:12" ht="12" customHeight="1">
      <c r="A22" s="42" t="s">
        <v>81</v>
      </c>
      <c r="B22" s="43" t="s">
        <v>13</v>
      </c>
      <c r="C22" s="44">
        <v>33076</v>
      </c>
      <c r="D22" s="44">
        <v>3029</v>
      </c>
      <c r="E22" s="44">
        <f>SUM(C22:D22)</f>
        <v>36105</v>
      </c>
      <c r="F22" s="44">
        <v>2140</v>
      </c>
      <c r="G22" s="44"/>
      <c r="H22" s="44">
        <f>F22+G22</f>
        <v>2140</v>
      </c>
      <c r="I22" s="44">
        <f t="shared" si="0"/>
        <v>35216</v>
      </c>
      <c r="J22" s="44">
        <f t="shared" si="1"/>
        <v>3029</v>
      </c>
      <c r="K22" s="45">
        <f t="shared" si="2"/>
        <v>38245</v>
      </c>
      <c r="L22" s="7"/>
    </row>
    <row r="23" spans="1:12" ht="12" customHeight="1" thickBot="1">
      <c r="A23" s="73" t="s">
        <v>82</v>
      </c>
      <c r="B23" s="74" t="s">
        <v>98</v>
      </c>
      <c r="C23" s="75">
        <v>21594</v>
      </c>
      <c r="D23" s="75">
        <v>-1706</v>
      </c>
      <c r="E23" s="75">
        <f>SUM(C23:D23)</f>
        <v>19888</v>
      </c>
      <c r="F23" s="75"/>
      <c r="G23" s="75"/>
      <c r="H23" s="75">
        <f>F23+G23</f>
        <v>0</v>
      </c>
      <c r="I23" s="75">
        <f t="shared" si="0"/>
        <v>21594</v>
      </c>
      <c r="J23" s="75">
        <f t="shared" si="1"/>
        <v>-1706</v>
      </c>
      <c r="K23" s="88">
        <f t="shared" si="2"/>
        <v>19888</v>
      </c>
      <c r="L23" s="7"/>
    </row>
    <row r="24" spans="1:12" s="2" customFormat="1" ht="12" customHeight="1" thickBot="1">
      <c r="A24" s="68" t="s">
        <v>51</v>
      </c>
      <c r="B24" s="69" t="s">
        <v>14</v>
      </c>
      <c r="C24" s="70">
        <f>SUM(C22:C23)</f>
        <v>54670</v>
      </c>
      <c r="D24" s="70">
        <f aca="true" t="shared" si="7" ref="D24:K24">SUM(D22:D23)</f>
        <v>1323</v>
      </c>
      <c r="E24" s="70">
        <f t="shared" si="7"/>
        <v>55993</v>
      </c>
      <c r="F24" s="70">
        <f t="shared" si="7"/>
        <v>2140</v>
      </c>
      <c r="G24" s="70">
        <f t="shared" si="7"/>
        <v>0</v>
      </c>
      <c r="H24" s="70">
        <f t="shared" si="7"/>
        <v>2140</v>
      </c>
      <c r="I24" s="70">
        <f t="shared" si="7"/>
        <v>56810</v>
      </c>
      <c r="J24" s="70">
        <f t="shared" si="7"/>
        <v>1323</v>
      </c>
      <c r="K24" s="110">
        <f t="shared" si="7"/>
        <v>58133</v>
      </c>
      <c r="L24" s="4"/>
    </row>
    <row r="25" spans="1:12" ht="12" customHeight="1">
      <c r="A25" s="42" t="s">
        <v>47</v>
      </c>
      <c r="B25" s="43" t="s">
        <v>99</v>
      </c>
      <c r="C25" s="44">
        <v>102442</v>
      </c>
      <c r="D25" s="44"/>
      <c r="E25" s="44">
        <f>SUM(C25:D25)</f>
        <v>102442</v>
      </c>
      <c r="F25" s="44"/>
      <c r="G25" s="44"/>
      <c r="H25" s="44">
        <f>F25+G25</f>
        <v>0</v>
      </c>
      <c r="I25" s="44">
        <f t="shared" si="0"/>
        <v>102442</v>
      </c>
      <c r="J25" s="44">
        <f t="shared" si="1"/>
        <v>0</v>
      </c>
      <c r="K25" s="45">
        <f t="shared" si="2"/>
        <v>102442</v>
      </c>
      <c r="L25" s="7"/>
    </row>
    <row r="26" spans="1:12" ht="12" customHeight="1">
      <c r="A26" s="46" t="s">
        <v>48</v>
      </c>
      <c r="B26" s="47" t="s">
        <v>30</v>
      </c>
      <c r="C26" s="48">
        <v>9791</v>
      </c>
      <c r="D26" s="48"/>
      <c r="E26" s="48">
        <f>SUM(C26:D26)</f>
        <v>9791</v>
      </c>
      <c r="F26" s="48"/>
      <c r="G26" s="48"/>
      <c r="H26" s="48">
        <f>F26+G26</f>
        <v>0</v>
      </c>
      <c r="I26" s="48">
        <f t="shared" si="0"/>
        <v>9791</v>
      </c>
      <c r="J26" s="48">
        <f t="shared" si="1"/>
        <v>0</v>
      </c>
      <c r="K26" s="49">
        <f t="shared" si="2"/>
        <v>9791</v>
      </c>
      <c r="L26" s="7"/>
    </row>
    <row r="27" spans="1:12" ht="12" customHeight="1">
      <c r="A27" s="73" t="s">
        <v>49</v>
      </c>
      <c r="B27" s="74" t="s">
        <v>62</v>
      </c>
      <c r="C27" s="75">
        <v>3020</v>
      </c>
      <c r="D27" s="75">
        <v>1828</v>
      </c>
      <c r="E27" s="48">
        <f>SUM(C27:D27)</f>
        <v>4848</v>
      </c>
      <c r="F27" s="75"/>
      <c r="G27" s="75"/>
      <c r="H27" s="48">
        <f>F27+G27</f>
        <v>0</v>
      </c>
      <c r="I27" s="48">
        <f t="shared" si="0"/>
        <v>3020</v>
      </c>
      <c r="J27" s="48">
        <f t="shared" si="1"/>
        <v>1828</v>
      </c>
      <c r="K27" s="49">
        <f t="shared" si="2"/>
        <v>4848</v>
      </c>
      <c r="L27" s="7"/>
    </row>
    <row r="28" spans="1:12" ht="12" customHeight="1" thickBot="1">
      <c r="A28" s="50" t="s">
        <v>52</v>
      </c>
      <c r="B28" s="51" t="s">
        <v>33</v>
      </c>
      <c r="C28" s="52">
        <v>4495</v>
      </c>
      <c r="D28" s="52"/>
      <c r="E28" s="52">
        <f>SUM(C28:D28)</f>
        <v>4495</v>
      </c>
      <c r="F28" s="52"/>
      <c r="G28" s="52"/>
      <c r="H28" s="52">
        <f>F28+G28</f>
        <v>0</v>
      </c>
      <c r="I28" s="52">
        <f t="shared" si="0"/>
        <v>4495</v>
      </c>
      <c r="J28" s="52">
        <f t="shared" si="1"/>
        <v>0</v>
      </c>
      <c r="K28" s="53">
        <f t="shared" si="2"/>
        <v>4495</v>
      </c>
      <c r="L28" s="7"/>
    </row>
    <row r="29" spans="1:12" ht="12" customHeight="1" thickBot="1">
      <c r="A29" s="76" t="s">
        <v>50</v>
      </c>
      <c r="B29" s="77" t="s">
        <v>12</v>
      </c>
      <c r="C29" s="78">
        <f aca="true" t="shared" si="8" ref="C29:H29">SUM(C25:C28)</f>
        <v>119748</v>
      </c>
      <c r="D29" s="78">
        <f>SUM(D25:D28)</f>
        <v>1828</v>
      </c>
      <c r="E29" s="78">
        <f t="shared" si="8"/>
        <v>121576</v>
      </c>
      <c r="F29" s="78">
        <f t="shared" si="8"/>
        <v>0</v>
      </c>
      <c r="G29" s="78">
        <f t="shared" si="8"/>
        <v>0</v>
      </c>
      <c r="H29" s="78">
        <f t="shared" si="8"/>
        <v>0</v>
      </c>
      <c r="I29" s="71">
        <f t="shared" si="0"/>
        <v>119748</v>
      </c>
      <c r="J29" s="71">
        <f t="shared" si="1"/>
        <v>1828</v>
      </c>
      <c r="K29" s="84">
        <f t="shared" si="2"/>
        <v>121576</v>
      </c>
      <c r="L29" s="7"/>
    </row>
    <row r="30" spans="1:12" ht="12" customHeight="1" thickBot="1">
      <c r="A30" s="68" t="s">
        <v>51</v>
      </c>
      <c r="B30" s="69" t="s">
        <v>15</v>
      </c>
      <c r="C30" s="70"/>
      <c r="D30" s="70"/>
      <c r="E30" s="70">
        <f>SUM(C30:D30)</f>
        <v>0</v>
      </c>
      <c r="F30" s="70"/>
      <c r="G30" s="70"/>
      <c r="H30" s="70">
        <f>F30+G30</f>
        <v>0</v>
      </c>
      <c r="I30" s="71">
        <f t="shared" si="0"/>
        <v>0</v>
      </c>
      <c r="J30" s="71">
        <f t="shared" si="1"/>
        <v>0</v>
      </c>
      <c r="K30" s="84">
        <f t="shared" si="2"/>
        <v>0</v>
      </c>
      <c r="L30" s="7"/>
    </row>
    <row r="31" spans="1:11" s="11" customFormat="1" ht="12" customHeight="1" thickBot="1">
      <c r="A31" s="79"/>
      <c r="B31" s="80" t="s">
        <v>35</v>
      </c>
      <c r="C31" s="81">
        <f aca="true" t="shared" si="9" ref="C31:K31">C7+C21+C24+C29+C30</f>
        <v>499414</v>
      </c>
      <c r="D31" s="81">
        <f t="shared" si="9"/>
        <v>26292</v>
      </c>
      <c r="E31" s="81">
        <f t="shared" si="9"/>
        <v>525706</v>
      </c>
      <c r="F31" s="81">
        <f t="shared" si="9"/>
        <v>8255</v>
      </c>
      <c r="G31" s="81">
        <f t="shared" si="9"/>
        <v>0</v>
      </c>
      <c r="H31" s="81">
        <f t="shared" si="9"/>
        <v>8255</v>
      </c>
      <c r="I31" s="81">
        <f t="shared" si="9"/>
        <v>507669</v>
      </c>
      <c r="J31" s="81">
        <f t="shared" si="9"/>
        <v>26292</v>
      </c>
      <c r="K31" s="129">
        <f t="shared" si="9"/>
        <v>533961</v>
      </c>
    </row>
    <row r="32" spans="1:11" s="2" customFormat="1" ht="12" customHeight="1" thickBot="1">
      <c r="A32" s="82" t="s">
        <v>53</v>
      </c>
      <c r="B32" s="83" t="s">
        <v>34</v>
      </c>
      <c r="C32" s="128">
        <v>59828</v>
      </c>
      <c r="D32" s="128">
        <v>-39353</v>
      </c>
      <c r="E32" s="128">
        <f>SUM(C32:D32)</f>
        <v>20475</v>
      </c>
      <c r="F32" s="128"/>
      <c r="G32" s="128"/>
      <c r="H32" s="128">
        <f>SUM(F32:G32)</f>
        <v>0</v>
      </c>
      <c r="I32" s="71">
        <f t="shared" si="0"/>
        <v>59828</v>
      </c>
      <c r="J32" s="71">
        <f t="shared" si="1"/>
        <v>-39353</v>
      </c>
      <c r="K32" s="84">
        <f t="shared" si="2"/>
        <v>20475</v>
      </c>
    </row>
    <row r="33" spans="1:11" s="11" customFormat="1" ht="12" customHeight="1" thickBot="1">
      <c r="A33" s="117"/>
      <c r="B33" s="118" t="s">
        <v>64</v>
      </c>
      <c r="C33" s="119">
        <f>C31+C32</f>
        <v>559242</v>
      </c>
      <c r="D33" s="119">
        <f aca="true" t="shared" si="10" ref="D33:K33">D31+D32</f>
        <v>-13061</v>
      </c>
      <c r="E33" s="119">
        <f t="shared" si="10"/>
        <v>546181</v>
      </c>
      <c r="F33" s="119">
        <f t="shared" si="10"/>
        <v>8255</v>
      </c>
      <c r="G33" s="119">
        <f t="shared" si="10"/>
        <v>0</v>
      </c>
      <c r="H33" s="119">
        <f t="shared" si="10"/>
        <v>8255</v>
      </c>
      <c r="I33" s="119">
        <f t="shared" si="10"/>
        <v>567497</v>
      </c>
      <c r="J33" s="119">
        <f t="shared" si="10"/>
        <v>-13061</v>
      </c>
      <c r="K33" s="130">
        <f t="shared" si="10"/>
        <v>554436</v>
      </c>
    </row>
    <row r="34" spans="1:11" s="11" customFormat="1" ht="12" customHeight="1">
      <c r="A34" s="121"/>
      <c r="B34" s="122" t="s">
        <v>100</v>
      </c>
      <c r="C34" s="123"/>
      <c r="D34" s="123"/>
      <c r="E34" s="123"/>
      <c r="F34" s="123"/>
      <c r="G34" s="123"/>
      <c r="H34" s="123"/>
      <c r="I34" s="123"/>
      <c r="J34" s="123"/>
      <c r="K34" s="124"/>
    </row>
    <row r="35" spans="1:11" s="115" customFormat="1" ht="12" customHeight="1">
      <c r="A35" s="125" t="s">
        <v>65</v>
      </c>
      <c r="B35" s="120" t="s">
        <v>66</v>
      </c>
      <c r="C35" s="48">
        <v>2700</v>
      </c>
      <c r="D35" s="48">
        <v>-119</v>
      </c>
      <c r="E35" s="48">
        <f>SUM(C35:D35)</f>
        <v>2581</v>
      </c>
      <c r="F35" s="48"/>
      <c r="G35" s="48"/>
      <c r="H35" s="48">
        <f>SUM(F35:G35)</f>
        <v>0</v>
      </c>
      <c r="I35" s="48">
        <f>C35+F35</f>
        <v>2700</v>
      </c>
      <c r="J35" s="48">
        <f>D35+G35</f>
        <v>-119</v>
      </c>
      <c r="K35" s="49">
        <f>SUM(I35:J35)</f>
        <v>2581</v>
      </c>
    </row>
    <row r="36" spans="1:11" s="115" customFormat="1" ht="12" customHeight="1">
      <c r="A36" s="125" t="s">
        <v>103</v>
      </c>
      <c r="B36" s="120" t="s">
        <v>104</v>
      </c>
      <c r="C36" s="48"/>
      <c r="D36" s="48">
        <v>202</v>
      </c>
      <c r="E36" s="48">
        <f>SUM(C36:D36)</f>
        <v>202</v>
      </c>
      <c r="F36" s="48"/>
      <c r="G36" s="48"/>
      <c r="H36" s="48">
        <f>SUM(F36:G36)</f>
        <v>0</v>
      </c>
      <c r="I36" s="48">
        <f>C36+F36</f>
        <v>0</v>
      </c>
      <c r="J36" s="48">
        <f>D36+G36</f>
        <v>202</v>
      </c>
      <c r="K36" s="49">
        <f>SUM(I36:J36)</f>
        <v>202</v>
      </c>
    </row>
    <row r="37" spans="1:11" s="115" customFormat="1" ht="12" customHeight="1">
      <c r="A37" s="126" t="s">
        <v>70</v>
      </c>
      <c r="B37" s="47" t="s">
        <v>69</v>
      </c>
      <c r="C37" s="48">
        <v>4426</v>
      </c>
      <c r="D37" s="48"/>
      <c r="E37" s="48">
        <f aca="true" t="shared" si="11" ref="E37:E48">SUM(C37:D37)</f>
        <v>4426</v>
      </c>
      <c r="F37" s="48"/>
      <c r="G37" s="48"/>
      <c r="H37" s="48">
        <f aca="true" t="shared" si="12" ref="H37:H48">SUM(F37:G37)</f>
        <v>0</v>
      </c>
      <c r="I37" s="48">
        <f aca="true" t="shared" si="13" ref="I37:I48">C37+F37</f>
        <v>4426</v>
      </c>
      <c r="J37" s="48">
        <f aca="true" t="shared" si="14" ref="J37:J48">D37+G37</f>
        <v>0</v>
      </c>
      <c r="K37" s="49">
        <f aca="true" t="shared" si="15" ref="K37:K48">SUM(I37:J37)</f>
        <v>4426</v>
      </c>
    </row>
    <row r="38" spans="1:11" s="115" customFormat="1" ht="12" customHeight="1">
      <c r="A38" s="126" t="s">
        <v>49</v>
      </c>
      <c r="B38" s="47" t="s">
        <v>78</v>
      </c>
      <c r="C38" s="48">
        <v>6266</v>
      </c>
      <c r="D38" s="48"/>
      <c r="E38" s="48">
        <f t="shared" si="11"/>
        <v>6266</v>
      </c>
      <c r="F38" s="48"/>
      <c r="G38" s="48"/>
      <c r="H38" s="48">
        <f t="shared" si="12"/>
        <v>0</v>
      </c>
      <c r="I38" s="48">
        <f t="shared" si="13"/>
        <v>6266</v>
      </c>
      <c r="J38" s="48">
        <f t="shared" si="14"/>
        <v>0</v>
      </c>
      <c r="K38" s="49">
        <f t="shared" si="15"/>
        <v>6266</v>
      </c>
    </row>
    <row r="39" spans="1:11" s="115" customFormat="1" ht="12" customHeight="1">
      <c r="A39" s="127" t="s">
        <v>80</v>
      </c>
      <c r="B39" s="74" t="s">
        <v>79</v>
      </c>
      <c r="C39" s="75">
        <v>4500</v>
      </c>
      <c r="D39" s="75"/>
      <c r="E39" s="48">
        <f>SUM(C39:D39)</f>
        <v>4500</v>
      </c>
      <c r="F39" s="75"/>
      <c r="G39" s="75"/>
      <c r="H39" s="48">
        <f>SUM(F39:G39)</f>
        <v>0</v>
      </c>
      <c r="I39" s="48">
        <f>C39+F39</f>
        <v>4500</v>
      </c>
      <c r="J39" s="48">
        <f>D39+G39</f>
        <v>0</v>
      </c>
      <c r="K39" s="49">
        <f>SUM(I39:J39)</f>
        <v>4500</v>
      </c>
    </row>
    <row r="40" spans="1:11" s="115" customFormat="1" ht="12" customHeight="1">
      <c r="A40" s="125" t="s">
        <v>41</v>
      </c>
      <c r="B40" s="120" t="s">
        <v>67</v>
      </c>
      <c r="C40" s="48">
        <v>27105</v>
      </c>
      <c r="D40" s="48">
        <v>197</v>
      </c>
      <c r="E40" s="48">
        <f t="shared" si="11"/>
        <v>27302</v>
      </c>
      <c r="F40" s="48"/>
      <c r="G40" s="48"/>
      <c r="H40" s="48">
        <f t="shared" si="12"/>
        <v>0</v>
      </c>
      <c r="I40" s="48">
        <f t="shared" si="13"/>
        <v>27105</v>
      </c>
      <c r="J40" s="48">
        <f t="shared" si="14"/>
        <v>197</v>
      </c>
      <c r="K40" s="49">
        <f t="shared" si="15"/>
        <v>27302</v>
      </c>
    </row>
    <row r="41" spans="1:11" s="115" customFormat="1" ht="12" customHeight="1">
      <c r="A41" s="125" t="s">
        <v>83</v>
      </c>
      <c r="B41" s="120" t="s">
        <v>68</v>
      </c>
      <c r="C41" s="48">
        <v>3460</v>
      </c>
      <c r="D41" s="48">
        <v>1355</v>
      </c>
      <c r="E41" s="48">
        <f t="shared" si="11"/>
        <v>4815</v>
      </c>
      <c r="F41" s="48"/>
      <c r="G41" s="48"/>
      <c r="H41" s="48">
        <f t="shared" si="12"/>
        <v>0</v>
      </c>
      <c r="I41" s="48">
        <f t="shared" si="13"/>
        <v>3460</v>
      </c>
      <c r="J41" s="48">
        <f t="shared" si="14"/>
        <v>1355</v>
      </c>
      <c r="K41" s="49">
        <f t="shared" si="15"/>
        <v>4815</v>
      </c>
    </row>
    <row r="42" spans="1:11" s="112" customFormat="1" ht="12" thickBot="1">
      <c r="A42" s="149" t="s">
        <v>49</v>
      </c>
      <c r="B42" s="51" t="s">
        <v>90</v>
      </c>
      <c r="C42" s="52"/>
      <c r="D42" s="52">
        <v>0</v>
      </c>
      <c r="E42" s="52">
        <f t="shared" si="11"/>
        <v>0</v>
      </c>
      <c r="F42" s="52"/>
      <c r="G42" s="52"/>
      <c r="H42" s="52">
        <f t="shared" si="12"/>
        <v>0</v>
      </c>
      <c r="I42" s="52">
        <f t="shared" si="13"/>
        <v>0</v>
      </c>
      <c r="J42" s="52">
        <f t="shared" si="14"/>
        <v>0</v>
      </c>
      <c r="K42" s="53">
        <f t="shared" si="15"/>
        <v>0</v>
      </c>
    </row>
    <row r="43" spans="1:12" s="18" customFormat="1" ht="12" customHeight="1">
      <c r="A43" s="85"/>
      <c r="B43" s="24"/>
      <c r="C43" s="167" t="s">
        <v>57</v>
      </c>
      <c r="D43" s="168"/>
      <c r="E43" s="169"/>
      <c r="F43" s="167" t="s">
        <v>58</v>
      </c>
      <c r="G43" s="168"/>
      <c r="H43" s="169"/>
      <c r="I43" s="179" t="s">
        <v>59</v>
      </c>
      <c r="J43" s="180"/>
      <c r="K43" s="181"/>
      <c r="L43" s="17"/>
    </row>
    <row r="44" spans="1:12" s="20" customFormat="1" ht="12" customHeight="1">
      <c r="A44" s="25" t="s">
        <v>1</v>
      </c>
      <c r="B44" s="26" t="s">
        <v>0</v>
      </c>
      <c r="C44" s="132" t="s">
        <v>76</v>
      </c>
      <c r="D44" s="132" t="s">
        <v>60</v>
      </c>
      <c r="E44" s="133" t="s">
        <v>61</v>
      </c>
      <c r="F44" s="132" t="s">
        <v>76</v>
      </c>
      <c r="G44" s="132" t="s">
        <v>60</v>
      </c>
      <c r="H44" s="134" t="s">
        <v>61</v>
      </c>
      <c r="I44" s="135" t="s">
        <v>76</v>
      </c>
      <c r="J44" s="135" t="s">
        <v>60</v>
      </c>
      <c r="K44" s="136" t="s">
        <v>61</v>
      </c>
      <c r="L44" s="19"/>
    </row>
    <row r="45" spans="1:12" s="20" customFormat="1" ht="12" customHeight="1" thickBot="1">
      <c r="A45" s="32"/>
      <c r="B45" s="33"/>
      <c r="C45" s="137" t="s">
        <v>84</v>
      </c>
      <c r="D45" s="137" t="s">
        <v>32</v>
      </c>
      <c r="E45" s="138" t="s">
        <v>32</v>
      </c>
      <c r="F45" s="137" t="s">
        <v>84</v>
      </c>
      <c r="G45" s="137" t="s">
        <v>32</v>
      </c>
      <c r="H45" s="139" t="s">
        <v>32</v>
      </c>
      <c r="I45" s="137" t="s">
        <v>84</v>
      </c>
      <c r="J45" s="137" t="s">
        <v>32</v>
      </c>
      <c r="K45" s="140" t="s">
        <v>32</v>
      </c>
      <c r="L45" s="19"/>
    </row>
    <row r="46" spans="1:11" s="112" customFormat="1" ht="11.25">
      <c r="A46" s="126"/>
      <c r="B46" s="47"/>
      <c r="C46" s="48"/>
      <c r="D46" s="48"/>
      <c r="E46" s="48"/>
      <c r="F46" s="48"/>
      <c r="G46" s="48"/>
      <c r="H46" s="48"/>
      <c r="I46" s="48"/>
      <c r="J46" s="48"/>
      <c r="K46" s="49"/>
    </row>
    <row r="47" spans="1:11" s="115" customFormat="1" ht="12.75">
      <c r="A47" s="126" t="s">
        <v>52</v>
      </c>
      <c r="B47" s="47" t="s">
        <v>71</v>
      </c>
      <c r="C47" s="48">
        <v>1300</v>
      </c>
      <c r="D47" s="48">
        <v>350</v>
      </c>
      <c r="E47" s="48">
        <f t="shared" si="11"/>
        <v>1650</v>
      </c>
      <c r="F47" s="48"/>
      <c r="G47" s="48"/>
      <c r="H47" s="48">
        <f t="shared" si="12"/>
        <v>0</v>
      </c>
      <c r="I47" s="48">
        <f t="shared" si="13"/>
        <v>1300</v>
      </c>
      <c r="J47" s="48">
        <f t="shared" si="14"/>
        <v>350</v>
      </c>
      <c r="K47" s="49">
        <f t="shared" si="15"/>
        <v>1650</v>
      </c>
    </row>
    <row r="48" spans="1:11" s="115" customFormat="1" ht="13.5" thickBot="1">
      <c r="A48" s="127" t="s">
        <v>51</v>
      </c>
      <c r="B48" s="74" t="s">
        <v>73</v>
      </c>
      <c r="C48" s="75">
        <v>0</v>
      </c>
      <c r="D48" s="75">
        <v>0</v>
      </c>
      <c r="E48" s="75">
        <f t="shared" si="11"/>
        <v>0</v>
      </c>
      <c r="F48" s="75"/>
      <c r="G48" s="75"/>
      <c r="H48" s="75">
        <f t="shared" si="12"/>
        <v>0</v>
      </c>
      <c r="I48" s="75">
        <f t="shared" si="13"/>
        <v>0</v>
      </c>
      <c r="J48" s="75">
        <f t="shared" si="14"/>
        <v>0</v>
      </c>
      <c r="K48" s="88">
        <f t="shared" si="15"/>
        <v>0</v>
      </c>
    </row>
    <row r="49" spans="1:11" s="2" customFormat="1" ht="13.5" thickBot="1">
      <c r="A49" s="116"/>
      <c r="B49" s="69" t="s">
        <v>72</v>
      </c>
      <c r="C49" s="70">
        <f aca="true" t="shared" si="16" ref="C49:K49">SUM(C35:C48)</f>
        <v>49757</v>
      </c>
      <c r="D49" s="70">
        <f t="shared" si="16"/>
        <v>1985</v>
      </c>
      <c r="E49" s="70">
        <f t="shared" si="16"/>
        <v>51742</v>
      </c>
      <c r="F49" s="70">
        <f t="shared" si="16"/>
        <v>0</v>
      </c>
      <c r="G49" s="70">
        <f t="shared" si="16"/>
        <v>0</v>
      </c>
      <c r="H49" s="70">
        <f t="shared" si="16"/>
        <v>0</v>
      </c>
      <c r="I49" s="70">
        <f t="shared" si="16"/>
        <v>49757</v>
      </c>
      <c r="J49" s="70">
        <f t="shared" si="16"/>
        <v>1985</v>
      </c>
      <c r="K49" s="110">
        <f t="shared" si="16"/>
        <v>51742</v>
      </c>
    </row>
    <row r="50" spans="1:11" s="11" customFormat="1" ht="13.5" thickBot="1">
      <c r="A50" s="79"/>
      <c r="B50" s="80" t="s">
        <v>74</v>
      </c>
      <c r="C50" s="81">
        <f aca="true" t="shared" si="17" ref="C50:K50">C33+C49</f>
        <v>608999</v>
      </c>
      <c r="D50" s="81">
        <f t="shared" si="17"/>
        <v>-11076</v>
      </c>
      <c r="E50" s="81">
        <f t="shared" si="17"/>
        <v>597923</v>
      </c>
      <c r="F50" s="81">
        <f t="shared" si="17"/>
        <v>8255</v>
      </c>
      <c r="G50" s="81">
        <f t="shared" si="17"/>
        <v>0</v>
      </c>
      <c r="H50" s="81">
        <f t="shared" si="17"/>
        <v>8255</v>
      </c>
      <c r="I50" s="81">
        <f t="shared" si="17"/>
        <v>617254</v>
      </c>
      <c r="J50" s="81">
        <f t="shared" si="17"/>
        <v>-11076</v>
      </c>
      <c r="K50" s="129">
        <f t="shared" si="17"/>
        <v>606178</v>
      </c>
    </row>
    <row r="51" spans="1:11" ht="12.75">
      <c r="A51" s="150"/>
      <c r="B51" s="141"/>
      <c r="C51" s="141"/>
      <c r="D51" s="141"/>
      <c r="E51" s="141"/>
      <c r="F51" s="141"/>
      <c r="G51" s="141"/>
      <c r="H51" s="141"/>
      <c r="I51" s="141"/>
      <c r="J51" s="142"/>
      <c r="K51" s="151"/>
    </row>
    <row r="52" spans="1:12" s="2" customFormat="1" ht="12" customHeight="1">
      <c r="A52" s="100" t="s">
        <v>31</v>
      </c>
      <c r="B52" s="101" t="s">
        <v>16</v>
      </c>
      <c r="C52" s="102"/>
      <c r="D52" s="102"/>
      <c r="E52" s="102"/>
      <c r="F52" s="102"/>
      <c r="G52" s="102"/>
      <c r="H52" s="102"/>
      <c r="I52" s="102"/>
      <c r="J52" s="102"/>
      <c r="K52" s="49"/>
      <c r="L52" s="4"/>
    </row>
    <row r="53" spans="1:12" ht="12" customHeight="1">
      <c r="A53" s="46">
        <v>1</v>
      </c>
      <c r="B53" s="47" t="s">
        <v>17</v>
      </c>
      <c r="C53" s="48">
        <v>247869</v>
      </c>
      <c r="D53" s="48">
        <v>-4232</v>
      </c>
      <c r="E53" s="48">
        <f aca="true" t="shared" si="18" ref="E53:E58">SUM(C53:D53)</f>
        <v>243637</v>
      </c>
      <c r="F53" s="48">
        <v>21681</v>
      </c>
      <c r="G53" s="48">
        <v>-112</v>
      </c>
      <c r="H53" s="86">
        <f aca="true" t="shared" si="19" ref="H53:H58">F53+G53</f>
        <v>21569</v>
      </c>
      <c r="I53" s="48">
        <f>C53+F53</f>
        <v>269550</v>
      </c>
      <c r="J53" s="48">
        <f>D53+G53</f>
        <v>-4344</v>
      </c>
      <c r="K53" s="49">
        <f>E53+H53</f>
        <v>265206</v>
      </c>
      <c r="L53" s="7"/>
    </row>
    <row r="54" spans="1:12" ht="12" customHeight="1">
      <c r="A54" s="46">
        <v>2</v>
      </c>
      <c r="B54" s="47" t="s">
        <v>18</v>
      </c>
      <c r="C54" s="48">
        <v>78303</v>
      </c>
      <c r="D54" s="48">
        <v>-913</v>
      </c>
      <c r="E54" s="48">
        <f t="shared" si="18"/>
        <v>77390</v>
      </c>
      <c r="F54" s="48">
        <v>6986</v>
      </c>
      <c r="G54" s="48">
        <v>112</v>
      </c>
      <c r="H54" s="86">
        <f t="shared" si="19"/>
        <v>7098</v>
      </c>
      <c r="I54" s="48">
        <f aca="true" t="shared" si="20" ref="I54:I74">C54+F54</f>
        <v>85289</v>
      </c>
      <c r="J54" s="48">
        <f aca="true" t="shared" si="21" ref="J54:J74">D54+G54</f>
        <v>-801</v>
      </c>
      <c r="K54" s="49">
        <f aca="true" t="shared" si="22" ref="K54:K74">E54+H54</f>
        <v>84488</v>
      </c>
      <c r="L54" s="7"/>
    </row>
    <row r="55" spans="1:12" ht="12" customHeight="1">
      <c r="A55" s="46">
        <v>3</v>
      </c>
      <c r="B55" s="47" t="s">
        <v>19</v>
      </c>
      <c r="C55" s="48">
        <v>153646</v>
      </c>
      <c r="D55" s="48">
        <v>-1081</v>
      </c>
      <c r="E55" s="48">
        <f t="shared" si="18"/>
        <v>152565</v>
      </c>
      <c r="F55" s="48">
        <v>22271</v>
      </c>
      <c r="G55" s="48">
        <v>-2000</v>
      </c>
      <c r="H55" s="86">
        <f t="shared" si="19"/>
        <v>20271</v>
      </c>
      <c r="I55" s="48">
        <f t="shared" si="20"/>
        <v>175917</v>
      </c>
      <c r="J55" s="48">
        <f t="shared" si="21"/>
        <v>-3081</v>
      </c>
      <c r="K55" s="49">
        <f t="shared" si="22"/>
        <v>172836</v>
      </c>
      <c r="L55" s="7"/>
    </row>
    <row r="56" spans="1:12" ht="12" customHeight="1">
      <c r="A56" s="46">
        <v>4</v>
      </c>
      <c r="B56" s="47" t="s">
        <v>20</v>
      </c>
      <c r="C56" s="48">
        <v>23429</v>
      </c>
      <c r="D56" s="48">
        <v>3163</v>
      </c>
      <c r="E56" s="48">
        <f t="shared" si="18"/>
        <v>26592</v>
      </c>
      <c r="F56" s="48"/>
      <c r="G56" s="48"/>
      <c r="H56" s="86">
        <f t="shared" si="19"/>
        <v>0</v>
      </c>
      <c r="I56" s="48">
        <f t="shared" si="20"/>
        <v>23429</v>
      </c>
      <c r="J56" s="48">
        <f t="shared" si="21"/>
        <v>3163</v>
      </c>
      <c r="K56" s="49">
        <f t="shared" si="22"/>
        <v>26592</v>
      </c>
      <c r="L56" s="7"/>
    </row>
    <row r="57" spans="1:12" ht="12" customHeight="1">
      <c r="A57" s="46">
        <v>5</v>
      </c>
      <c r="B57" s="47" t="s">
        <v>21</v>
      </c>
      <c r="C57" s="48">
        <v>5010</v>
      </c>
      <c r="D57" s="48"/>
      <c r="E57" s="48">
        <f t="shared" si="18"/>
        <v>5010</v>
      </c>
      <c r="F57" s="48"/>
      <c r="G57" s="48"/>
      <c r="H57" s="86">
        <f t="shared" si="19"/>
        <v>0</v>
      </c>
      <c r="I57" s="48">
        <f t="shared" si="20"/>
        <v>5010</v>
      </c>
      <c r="J57" s="48">
        <f t="shared" si="21"/>
        <v>0</v>
      </c>
      <c r="K57" s="49">
        <f t="shared" si="22"/>
        <v>5010</v>
      </c>
      <c r="L57" s="7"/>
    </row>
    <row r="58" spans="1:73" ht="12" customHeight="1" thickBot="1">
      <c r="A58" s="73">
        <v>6</v>
      </c>
      <c r="B58" s="74" t="s">
        <v>22</v>
      </c>
      <c r="C58" s="75">
        <v>2705</v>
      </c>
      <c r="D58" s="75"/>
      <c r="E58" s="75">
        <f t="shared" si="18"/>
        <v>2705</v>
      </c>
      <c r="F58" s="75"/>
      <c r="G58" s="75"/>
      <c r="H58" s="87">
        <f t="shared" si="19"/>
        <v>0</v>
      </c>
      <c r="I58" s="75">
        <f t="shared" si="20"/>
        <v>2705</v>
      </c>
      <c r="J58" s="75">
        <f t="shared" si="21"/>
        <v>0</v>
      </c>
      <c r="K58" s="88">
        <f t="shared" si="22"/>
        <v>2705</v>
      </c>
      <c r="L58" s="7"/>
      <c r="BU58" s="3"/>
    </row>
    <row r="59" spans="1:12" s="5" customFormat="1" ht="12" customHeight="1" thickBot="1">
      <c r="A59" s="89"/>
      <c r="B59" s="90" t="s">
        <v>23</v>
      </c>
      <c r="C59" s="91">
        <f aca="true" t="shared" si="23" ref="C59:H59">SUM(C53:C58)</f>
        <v>510962</v>
      </c>
      <c r="D59" s="91">
        <f t="shared" si="23"/>
        <v>-3063</v>
      </c>
      <c r="E59" s="91">
        <f t="shared" si="23"/>
        <v>507899</v>
      </c>
      <c r="F59" s="91">
        <f t="shared" si="23"/>
        <v>50938</v>
      </c>
      <c r="G59" s="91">
        <f t="shared" si="23"/>
        <v>-2000</v>
      </c>
      <c r="H59" s="91">
        <f t="shared" si="23"/>
        <v>48938</v>
      </c>
      <c r="I59" s="72">
        <f t="shared" si="20"/>
        <v>561900</v>
      </c>
      <c r="J59" s="72">
        <f t="shared" si="21"/>
        <v>-5063</v>
      </c>
      <c r="K59" s="92">
        <f t="shared" si="22"/>
        <v>556837</v>
      </c>
      <c r="L59" s="8"/>
    </row>
    <row r="60" spans="1:11" s="12" customFormat="1" ht="12" customHeight="1">
      <c r="A60" s="93"/>
      <c r="B60" s="94" t="s">
        <v>55</v>
      </c>
      <c r="C60" s="95">
        <v>7000</v>
      </c>
      <c r="D60" s="95"/>
      <c r="E60" s="95">
        <f>C60+D60</f>
        <v>7000</v>
      </c>
      <c r="F60" s="95">
        <v>0</v>
      </c>
      <c r="G60" s="95"/>
      <c r="H60" s="96">
        <f>SUM(F60:G60)</f>
        <v>0</v>
      </c>
      <c r="I60" s="128">
        <f t="shared" si="20"/>
        <v>7000</v>
      </c>
      <c r="J60" s="44">
        <f t="shared" si="21"/>
        <v>0</v>
      </c>
      <c r="K60" s="92">
        <f>I60+J60</f>
        <v>7000</v>
      </c>
    </row>
    <row r="61" spans="1:11" s="6" customFormat="1" ht="12" customHeight="1">
      <c r="A61" s="97"/>
      <c r="B61" s="98" t="s">
        <v>54</v>
      </c>
      <c r="C61" s="99">
        <v>1592</v>
      </c>
      <c r="D61" s="99">
        <v>0</v>
      </c>
      <c r="E61" s="99">
        <f>SUM(C61:D61)</f>
        <v>1592</v>
      </c>
      <c r="F61" s="99">
        <v>0</v>
      </c>
      <c r="G61" s="99"/>
      <c r="H61" s="99">
        <f>SUM(F61:G61)</f>
        <v>0</v>
      </c>
      <c r="I61" s="48">
        <f t="shared" si="20"/>
        <v>1592</v>
      </c>
      <c r="J61" s="48">
        <f t="shared" si="21"/>
        <v>0</v>
      </c>
      <c r="K61" s="49">
        <f t="shared" si="22"/>
        <v>1592</v>
      </c>
    </row>
    <row r="62" spans="1:11" s="6" customFormat="1" ht="12" customHeight="1">
      <c r="A62" s="97"/>
      <c r="B62" s="98"/>
      <c r="C62" s="99"/>
      <c r="D62" s="99"/>
      <c r="E62" s="99"/>
      <c r="F62" s="99"/>
      <c r="G62" s="99"/>
      <c r="H62" s="99"/>
      <c r="I62" s="48">
        <f t="shared" si="20"/>
        <v>0</v>
      </c>
      <c r="J62" s="48">
        <f t="shared" si="21"/>
        <v>0</v>
      </c>
      <c r="K62" s="49">
        <f t="shared" si="22"/>
        <v>0</v>
      </c>
    </row>
    <row r="63" spans="1:12" s="2" customFormat="1" ht="12" customHeight="1">
      <c r="A63" s="100" t="s">
        <v>40</v>
      </c>
      <c r="B63" s="101" t="s">
        <v>24</v>
      </c>
      <c r="C63" s="102"/>
      <c r="D63" s="102"/>
      <c r="E63" s="102"/>
      <c r="F63" s="102"/>
      <c r="G63" s="102"/>
      <c r="H63" s="48">
        <f>F63+G63</f>
        <v>0</v>
      </c>
      <c r="I63" s="48">
        <f t="shared" si="20"/>
        <v>0</v>
      </c>
      <c r="J63" s="48">
        <f t="shared" si="21"/>
        <v>0</v>
      </c>
      <c r="K63" s="49">
        <f t="shared" si="22"/>
        <v>0</v>
      </c>
      <c r="L63" s="4"/>
    </row>
    <row r="64" spans="1:12" ht="12" customHeight="1">
      <c r="A64" s="46">
        <v>1</v>
      </c>
      <c r="B64" s="47" t="s">
        <v>25</v>
      </c>
      <c r="C64" s="48">
        <v>5247</v>
      </c>
      <c r="D64" s="48">
        <v>1660</v>
      </c>
      <c r="E64" s="48">
        <f>SUM(C64:D64)</f>
        <v>6907</v>
      </c>
      <c r="F64" s="48">
        <v>276</v>
      </c>
      <c r="G64" s="48"/>
      <c r="H64" s="48">
        <f>F64+G64</f>
        <v>276</v>
      </c>
      <c r="I64" s="48">
        <f t="shared" si="20"/>
        <v>5523</v>
      </c>
      <c r="J64" s="48">
        <f t="shared" si="21"/>
        <v>1660</v>
      </c>
      <c r="K64" s="49">
        <f t="shared" si="22"/>
        <v>7183</v>
      </c>
      <c r="L64" s="7"/>
    </row>
    <row r="65" spans="1:12" ht="12" customHeight="1">
      <c r="A65" s="46">
        <v>2</v>
      </c>
      <c r="B65" s="47" t="s">
        <v>26</v>
      </c>
      <c r="C65" s="48">
        <v>2247</v>
      </c>
      <c r="D65" s="48">
        <v>-825</v>
      </c>
      <c r="E65" s="48">
        <f>SUM(C65:D65)</f>
        <v>1422</v>
      </c>
      <c r="F65" s="48"/>
      <c r="G65" s="48"/>
      <c r="H65" s="48">
        <f>F65+G65</f>
        <v>0</v>
      </c>
      <c r="I65" s="48">
        <f t="shared" si="20"/>
        <v>2247</v>
      </c>
      <c r="J65" s="48">
        <f t="shared" si="21"/>
        <v>-825</v>
      </c>
      <c r="K65" s="49">
        <f t="shared" si="22"/>
        <v>1422</v>
      </c>
      <c r="L65" s="7"/>
    </row>
    <row r="66" spans="1:12" ht="12" customHeight="1">
      <c r="A66" s="46">
        <v>3</v>
      </c>
      <c r="B66" s="47" t="s">
        <v>27</v>
      </c>
      <c r="C66" s="48">
        <v>6480</v>
      </c>
      <c r="D66" s="48">
        <v>0</v>
      </c>
      <c r="E66" s="48">
        <f>SUM(C66:D66)</f>
        <v>6480</v>
      </c>
      <c r="F66" s="48"/>
      <c r="G66" s="48"/>
      <c r="H66" s="48">
        <f>F66+G66</f>
        <v>0</v>
      </c>
      <c r="I66" s="48">
        <f t="shared" si="20"/>
        <v>6480</v>
      </c>
      <c r="J66" s="48">
        <f t="shared" si="21"/>
        <v>0</v>
      </c>
      <c r="K66" s="49">
        <f t="shared" si="22"/>
        <v>6480</v>
      </c>
      <c r="L66" s="7"/>
    </row>
    <row r="67" spans="1:12" s="10" customFormat="1" ht="12" customHeight="1">
      <c r="A67" s="57"/>
      <c r="B67" s="58" t="s">
        <v>36</v>
      </c>
      <c r="C67" s="59">
        <f aca="true" t="shared" si="24" ref="C67:H67">SUM(C64:C66)</f>
        <v>13974</v>
      </c>
      <c r="D67" s="59">
        <f t="shared" si="24"/>
        <v>835</v>
      </c>
      <c r="E67" s="59">
        <f t="shared" si="24"/>
        <v>14809</v>
      </c>
      <c r="F67" s="59">
        <f t="shared" si="24"/>
        <v>276</v>
      </c>
      <c r="G67" s="59">
        <f t="shared" si="24"/>
        <v>0</v>
      </c>
      <c r="H67" s="59">
        <f t="shared" si="24"/>
        <v>276</v>
      </c>
      <c r="I67" s="48">
        <f t="shared" si="20"/>
        <v>14250</v>
      </c>
      <c r="J67" s="48">
        <f t="shared" si="21"/>
        <v>835</v>
      </c>
      <c r="K67" s="49">
        <f t="shared" si="22"/>
        <v>15085</v>
      </c>
      <c r="L67" s="9"/>
    </row>
    <row r="68" spans="1:12" ht="12" customHeight="1">
      <c r="A68" s="46">
        <v>4</v>
      </c>
      <c r="B68" s="47" t="s">
        <v>37</v>
      </c>
      <c r="C68" s="48">
        <v>1500</v>
      </c>
      <c r="D68" s="48">
        <v>-1250</v>
      </c>
      <c r="E68" s="48">
        <f>SUM(C68:D68)</f>
        <v>250</v>
      </c>
      <c r="F68" s="48"/>
      <c r="G68" s="48"/>
      <c r="H68" s="48">
        <f>F68+G68</f>
        <v>0</v>
      </c>
      <c r="I68" s="48">
        <f t="shared" si="20"/>
        <v>1500</v>
      </c>
      <c r="J68" s="48">
        <f t="shared" si="21"/>
        <v>-1250</v>
      </c>
      <c r="K68" s="49">
        <f t="shared" si="22"/>
        <v>250</v>
      </c>
      <c r="L68" s="7"/>
    </row>
    <row r="69" spans="1:12" ht="12" customHeight="1">
      <c r="A69" s="73">
        <v>5</v>
      </c>
      <c r="B69" s="74" t="s">
        <v>77</v>
      </c>
      <c r="C69" s="75">
        <v>4500</v>
      </c>
      <c r="D69" s="75"/>
      <c r="E69" s="48">
        <f>SUM(C69:D69)</f>
        <v>4500</v>
      </c>
      <c r="F69" s="75"/>
      <c r="G69" s="75"/>
      <c r="H69" s="48">
        <f>F69+G69</f>
        <v>0</v>
      </c>
      <c r="I69" s="48">
        <f t="shared" si="20"/>
        <v>4500</v>
      </c>
      <c r="J69" s="48">
        <f t="shared" si="21"/>
        <v>0</v>
      </c>
      <c r="K69" s="49">
        <f t="shared" si="22"/>
        <v>4500</v>
      </c>
      <c r="L69" s="7"/>
    </row>
    <row r="70" spans="1:12" ht="12" customHeight="1" thickBot="1">
      <c r="A70" s="73">
        <v>6</v>
      </c>
      <c r="B70" s="74" t="s">
        <v>63</v>
      </c>
      <c r="C70" s="75">
        <v>9771</v>
      </c>
      <c r="D70" s="75">
        <v>-5598</v>
      </c>
      <c r="E70" s="75">
        <f>SUM(C70:D70)</f>
        <v>4173</v>
      </c>
      <c r="F70" s="75"/>
      <c r="G70" s="75"/>
      <c r="H70" s="75">
        <f>F70+G70</f>
        <v>0</v>
      </c>
      <c r="I70" s="75">
        <f t="shared" si="20"/>
        <v>9771</v>
      </c>
      <c r="J70" s="75">
        <f t="shared" si="21"/>
        <v>-5598</v>
      </c>
      <c r="K70" s="88">
        <f t="shared" si="22"/>
        <v>4173</v>
      </c>
      <c r="L70" s="7"/>
    </row>
    <row r="71" spans="1:12" s="2" customFormat="1" ht="12" customHeight="1" thickBot="1">
      <c r="A71" s="107"/>
      <c r="B71" s="143" t="s">
        <v>56</v>
      </c>
      <c r="C71" s="109">
        <f>SUM(C67:C70)</f>
        <v>29745</v>
      </c>
      <c r="D71" s="144">
        <f aca="true" t="shared" si="25" ref="D71:K71">SUM(D67:D70)</f>
        <v>-6013</v>
      </c>
      <c r="E71" s="131">
        <f t="shared" si="25"/>
        <v>23732</v>
      </c>
      <c r="F71" s="145">
        <f t="shared" si="25"/>
        <v>276</v>
      </c>
      <c r="G71" s="109">
        <f t="shared" si="25"/>
        <v>0</v>
      </c>
      <c r="H71" s="109">
        <f t="shared" si="25"/>
        <v>276</v>
      </c>
      <c r="I71" s="109">
        <f t="shared" si="25"/>
        <v>30021</v>
      </c>
      <c r="J71" s="109">
        <f t="shared" si="25"/>
        <v>-6013</v>
      </c>
      <c r="K71" s="146">
        <f t="shared" si="25"/>
        <v>24008</v>
      </c>
      <c r="L71" s="4"/>
    </row>
    <row r="72" spans="1:12" s="2" customFormat="1" ht="12" customHeight="1" thickBot="1">
      <c r="A72" s="103"/>
      <c r="B72" s="104" t="s">
        <v>39</v>
      </c>
      <c r="C72" s="105">
        <v>25333</v>
      </c>
      <c r="D72" s="105"/>
      <c r="E72" s="105">
        <f>C72+D72</f>
        <v>25333</v>
      </c>
      <c r="F72" s="105">
        <v>0</v>
      </c>
      <c r="G72" s="105"/>
      <c r="H72" s="105">
        <f>SUM(F72:G72)</f>
        <v>0</v>
      </c>
      <c r="I72" s="40">
        <f t="shared" si="20"/>
        <v>25333</v>
      </c>
      <c r="J72" s="40">
        <f t="shared" si="21"/>
        <v>0</v>
      </c>
      <c r="K72" s="106">
        <f t="shared" si="22"/>
        <v>25333</v>
      </c>
      <c r="L72" s="4"/>
    </row>
    <row r="73" spans="1:12" s="2" customFormat="1" ht="12" customHeight="1" thickBot="1">
      <c r="A73" s="107"/>
      <c r="B73" s="108" t="s">
        <v>91</v>
      </c>
      <c r="C73" s="109">
        <f aca="true" t="shared" si="26" ref="C73:H73">C71+C72</f>
        <v>55078</v>
      </c>
      <c r="D73" s="109">
        <f t="shared" si="26"/>
        <v>-6013</v>
      </c>
      <c r="E73" s="109">
        <f t="shared" si="26"/>
        <v>49065</v>
      </c>
      <c r="F73" s="109">
        <f t="shared" si="26"/>
        <v>276</v>
      </c>
      <c r="G73" s="109">
        <f t="shared" si="26"/>
        <v>0</v>
      </c>
      <c r="H73" s="109">
        <f t="shared" si="26"/>
        <v>276</v>
      </c>
      <c r="I73" s="70">
        <f t="shared" si="20"/>
        <v>55354</v>
      </c>
      <c r="J73" s="70">
        <f t="shared" si="21"/>
        <v>-6013</v>
      </c>
      <c r="K73" s="110">
        <f t="shared" si="22"/>
        <v>49341</v>
      </c>
      <c r="L73" s="4"/>
    </row>
    <row r="74" spans="1:12" s="2" customFormat="1" ht="12" customHeight="1" thickBot="1">
      <c r="A74" s="107"/>
      <c r="B74" s="156" t="s">
        <v>38</v>
      </c>
      <c r="C74" s="157">
        <f aca="true" t="shared" si="27" ref="C74:H74">C59+C73</f>
        <v>566040</v>
      </c>
      <c r="D74" s="157">
        <f t="shared" si="27"/>
        <v>-9076</v>
      </c>
      <c r="E74" s="157">
        <f t="shared" si="27"/>
        <v>556964</v>
      </c>
      <c r="F74" s="157">
        <f t="shared" si="27"/>
        <v>51214</v>
      </c>
      <c r="G74" s="157">
        <f t="shared" si="27"/>
        <v>-2000</v>
      </c>
      <c r="H74" s="157">
        <f t="shared" si="27"/>
        <v>49214</v>
      </c>
      <c r="I74" s="70">
        <f t="shared" si="20"/>
        <v>617254</v>
      </c>
      <c r="J74" s="70">
        <f t="shared" si="21"/>
        <v>-11076</v>
      </c>
      <c r="K74" s="110">
        <f t="shared" si="22"/>
        <v>606178</v>
      </c>
      <c r="L74" s="4"/>
    </row>
    <row r="75" spans="1:11" ht="12.75">
      <c r="A75" s="152"/>
      <c r="B75" s="153"/>
      <c r="C75" s="154"/>
      <c r="D75" s="154"/>
      <c r="E75" s="154"/>
      <c r="F75" s="154"/>
      <c r="G75" s="154"/>
      <c r="H75" s="154"/>
      <c r="I75" s="154"/>
      <c r="J75" s="154"/>
      <c r="K75" s="155"/>
    </row>
    <row r="76" spans="1:12" s="158" customFormat="1" ht="12" customHeight="1">
      <c r="A76" s="126"/>
      <c r="B76" s="47" t="s">
        <v>92</v>
      </c>
      <c r="C76" s="48">
        <f>C33</f>
        <v>559242</v>
      </c>
      <c r="D76" s="48">
        <f aca="true" t="shared" si="28" ref="D76:K76">D33</f>
        <v>-13061</v>
      </c>
      <c r="E76" s="48">
        <f t="shared" si="28"/>
        <v>546181</v>
      </c>
      <c r="F76" s="48">
        <f t="shared" si="28"/>
        <v>8255</v>
      </c>
      <c r="G76" s="48">
        <f t="shared" si="28"/>
        <v>0</v>
      </c>
      <c r="H76" s="48">
        <f t="shared" si="28"/>
        <v>8255</v>
      </c>
      <c r="I76" s="48">
        <f t="shared" si="28"/>
        <v>567497</v>
      </c>
      <c r="J76" s="48">
        <f t="shared" si="28"/>
        <v>-13061</v>
      </c>
      <c r="K76" s="49">
        <f t="shared" si="28"/>
        <v>554436</v>
      </c>
      <c r="L76" s="7"/>
    </row>
    <row r="77" spans="1:12" s="158" customFormat="1" ht="12" customHeight="1">
      <c r="A77" s="126"/>
      <c r="B77" s="47" t="s">
        <v>93</v>
      </c>
      <c r="C77" s="48">
        <f>C59</f>
        <v>510962</v>
      </c>
      <c r="D77" s="48">
        <f aca="true" t="shared" si="29" ref="D77:K77">D59</f>
        <v>-3063</v>
      </c>
      <c r="E77" s="48">
        <f t="shared" si="29"/>
        <v>507899</v>
      </c>
      <c r="F77" s="48">
        <f t="shared" si="29"/>
        <v>50938</v>
      </c>
      <c r="G77" s="48">
        <f t="shared" si="29"/>
        <v>-2000</v>
      </c>
      <c r="H77" s="48">
        <f t="shared" si="29"/>
        <v>48938</v>
      </c>
      <c r="I77" s="48">
        <f t="shared" si="29"/>
        <v>561900</v>
      </c>
      <c r="J77" s="48">
        <f t="shared" si="29"/>
        <v>-5063</v>
      </c>
      <c r="K77" s="49">
        <f t="shared" si="29"/>
        <v>556837</v>
      </c>
      <c r="L77" s="7"/>
    </row>
    <row r="78" spans="1:12" s="158" customFormat="1" ht="12" customHeight="1" thickBot="1">
      <c r="A78" s="127"/>
      <c r="B78" s="74" t="s">
        <v>94</v>
      </c>
      <c r="C78" s="75">
        <v>-7000</v>
      </c>
      <c r="D78" s="75"/>
      <c r="E78" s="75">
        <v>-7000</v>
      </c>
      <c r="F78" s="75"/>
      <c r="G78" s="75"/>
      <c r="H78" s="75"/>
      <c r="I78" s="75">
        <v>-7000</v>
      </c>
      <c r="J78" s="75"/>
      <c r="K78" s="88">
        <v>-7000</v>
      </c>
      <c r="L78" s="7"/>
    </row>
    <row r="79" spans="1:12" s="163" customFormat="1" ht="12" customHeight="1" thickBot="1">
      <c r="A79" s="159"/>
      <c r="B79" s="160" t="s">
        <v>95</v>
      </c>
      <c r="C79" s="161">
        <f>C76-C77-C78</f>
        <v>55280</v>
      </c>
      <c r="D79" s="161">
        <f aca="true" t="shared" si="30" ref="D79:K79">D76-D77-D78</f>
        <v>-9998</v>
      </c>
      <c r="E79" s="161">
        <f t="shared" si="30"/>
        <v>45282</v>
      </c>
      <c r="F79" s="161">
        <f t="shared" si="30"/>
        <v>-42683</v>
      </c>
      <c r="G79" s="161">
        <f t="shared" si="30"/>
        <v>2000</v>
      </c>
      <c r="H79" s="161">
        <f t="shared" si="30"/>
        <v>-40683</v>
      </c>
      <c r="I79" s="161">
        <f t="shared" si="30"/>
        <v>12597</v>
      </c>
      <c r="J79" s="161">
        <f t="shared" si="30"/>
        <v>-7998</v>
      </c>
      <c r="K79" s="162">
        <f t="shared" si="30"/>
        <v>4599</v>
      </c>
      <c r="L79" s="9"/>
    </row>
    <row r="80" spans="1:12" s="158" customFormat="1" ht="12" customHeight="1">
      <c r="A80" s="164"/>
      <c r="B80" s="165" t="s">
        <v>96</v>
      </c>
      <c r="C80" s="86">
        <f>C49</f>
        <v>49757</v>
      </c>
      <c r="D80" s="86">
        <f aca="true" t="shared" si="31" ref="D80:K80">D49</f>
        <v>1985</v>
      </c>
      <c r="E80" s="86">
        <f t="shared" si="31"/>
        <v>51742</v>
      </c>
      <c r="F80" s="86">
        <f t="shared" si="31"/>
        <v>0</v>
      </c>
      <c r="G80" s="86">
        <f t="shared" si="31"/>
        <v>0</v>
      </c>
      <c r="H80" s="86">
        <f t="shared" si="31"/>
        <v>0</v>
      </c>
      <c r="I80" s="86">
        <f t="shared" si="31"/>
        <v>49757</v>
      </c>
      <c r="J80" s="86">
        <f t="shared" si="31"/>
        <v>1985</v>
      </c>
      <c r="K80" s="166">
        <f t="shared" si="31"/>
        <v>51742</v>
      </c>
      <c r="L80" s="7"/>
    </row>
    <row r="81" spans="1:12" s="158" customFormat="1" ht="12" customHeight="1">
      <c r="A81" s="126"/>
      <c r="B81" s="47" t="s">
        <v>101</v>
      </c>
      <c r="C81" s="48">
        <f>C73</f>
        <v>55078</v>
      </c>
      <c r="D81" s="48">
        <f aca="true" t="shared" si="32" ref="D81:K81">D73</f>
        <v>-6013</v>
      </c>
      <c r="E81" s="48">
        <f t="shared" si="32"/>
        <v>49065</v>
      </c>
      <c r="F81" s="48">
        <f t="shared" si="32"/>
        <v>276</v>
      </c>
      <c r="G81" s="48">
        <f t="shared" si="32"/>
        <v>0</v>
      </c>
      <c r="H81" s="48">
        <f t="shared" si="32"/>
        <v>276</v>
      </c>
      <c r="I81" s="48">
        <f t="shared" si="32"/>
        <v>55354</v>
      </c>
      <c r="J81" s="48">
        <f t="shared" si="32"/>
        <v>-6013</v>
      </c>
      <c r="K81" s="49">
        <f t="shared" si="32"/>
        <v>49341</v>
      </c>
      <c r="L81" s="7"/>
    </row>
    <row r="82" spans="1:12" s="158" customFormat="1" ht="12" customHeight="1" thickBot="1">
      <c r="A82" s="127"/>
      <c r="B82" s="74" t="s">
        <v>94</v>
      </c>
      <c r="C82" s="75">
        <v>7000</v>
      </c>
      <c r="D82" s="75"/>
      <c r="E82" s="75">
        <v>7000</v>
      </c>
      <c r="F82" s="75"/>
      <c r="G82" s="75"/>
      <c r="H82" s="75"/>
      <c r="I82" s="75">
        <v>7000</v>
      </c>
      <c r="J82" s="75"/>
      <c r="K82" s="88">
        <v>7000</v>
      </c>
      <c r="L82" s="7"/>
    </row>
    <row r="83" spans="1:12" s="163" customFormat="1" ht="12" customHeight="1" thickBot="1">
      <c r="A83" s="159"/>
      <c r="B83" s="160" t="s">
        <v>97</v>
      </c>
      <c r="C83" s="161">
        <f>C80-C81-C82</f>
        <v>-12321</v>
      </c>
      <c r="D83" s="161">
        <f aca="true" t="shared" si="33" ref="D83:K83">D80-D81-D82</f>
        <v>7998</v>
      </c>
      <c r="E83" s="161">
        <f t="shared" si="33"/>
        <v>-4323</v>
      </c>
      <c r="F83" s="161">
        <f t="shared" si="33"/>
        <v>-276</v>
      </c>
      <c r="G83" s="161">
        <f t="shared" si="33"/>
        <v>0</v>
      </c>
      <c r="H83" s="161">
        <f t="shared" si="33"/>
        <v>-276</v>
      </c>
      <c r="I83" s="161">
        <f t="shared" si="33"/>
        <v>-12597</v>
      </c>
      <c r="J83" s="161">
        <f t="shared" si="33"/>
        <v>7998</v>
      </c>
      <c r="K83" s="162">
        <f t="shared" si="33"/>
        <v>-4599</v>
      </c>
      <c r="L83" s="9"/>
    </row>
    <row r="84" spans="1:12" ht="12" customHeight="1">
      <c r="A84" s="111"/>
      <c r="B84" s="111"/>
      <c r="C84" s="111"/>
      <c r="D84" s="111"/>
      <c r="E84" s="111"/>
      <c r="F84" s="111"/>
      <c r="G84" s="111"/>
      <c r="H84" s="112"/>
      <c r="I84" s="112"/>
      <c r="J84" s="113"/>
      <c r="K84" s="114"/>
      <c r="L84" s="7"/>
    </row>
    <row r="85" spans="1:12" ht="12" customHeight="1">
      <c r="A85" s="111"/>
      <c r="B85" s="111"/>
      <c r="C85" s="111"/>
      <c r="D85" s="111"/>
      <c r="E85" s="111"/>
      <c r="F85" s="111"/>
      <c r="G85" s="111"/>
      <c r="H85" s="112"/>
      <c r="I85" s="112"/>
      <c r="J85" s="113"/>
      <c r="K85" s="114"/>
      <c r="L85" s="7"/>
    </row>
    <row r="86" spans="1:12" ht="12" customHeight="1">
      <c r="A86" s="111"/>
      <c r="B86" s="111"/>
      <c r="C86" s="111"/>
      <c r="D86" s="111"/>
      <c r="E86" s="111"/>
      <c r="F86" s="111"/>
      <c r="G86" s="111"/>
      <c r="H86" s="112"/>
      <c r="I86" s="112"/>
      <c r="J86" s="113"/>
      <c r="K86" s="114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" customHeight="1">
      <c r="A95" s="1"/>
      <c r="B95" s="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" customHeight="1">
      <c r="A96" s="1"/>
      <c r="B96" s="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" customHeight="1">
      <c r="A97" s="1"/>
      <c r="B97" s="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" customHeight="1">
      <c r="A98" s="1"/>
      <c r="B98" s="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" customHeight="1">
      <c r="A99" s="1"/>
      <c r="B99" s="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" customHeight="1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" customHeight="1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" customHeight="1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" customHeight="1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" customHeight="1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" customHeight="1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" customHeight="1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6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6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6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6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6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6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6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6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6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6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6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6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1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1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1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1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2" ht="12.75">
      <c r="A286" s="1"/>
      <c r="B286" s="1"/>
      <c r="C286" s="1"/>
      <c r="D286" s="1"/>
      <c r="E286" s="1"/>
      <c r="F286" s="1"/>
      <c r="G286" s="1"/>
      <c r="H286" s="7"/>
      <c r="I286" s="7"/>
      <c r="J286" s="14"/>
      <c r="K286" s="14"/>
      <c r="L286" s="7"/>
    </row>
    <row r="287" spans="1:12" ht="12.75">
      <c r="A287" s="1"/>
      <c r="B287" s="1"/>
      <c r="C287" s="1"/>
      <c r="D287" s="1"/>
      <c r="E287" s="1"/>
      <c r="F287" s="1"/>
      <c r="G287" s="1"/>
      <c r="H287" s="7"/>
      <c r="I287" s="7"/>
      <c r="J287" s="14"/>
      <c r="K287" s="14"/>
      <c r="L287" s="7"/>
    </row>
    <row r="288" spans="1:12" ht="12.75">
      <c r="A288" s="1"/>
      <c r="B288" s="1"/>
      <c r="C288" s="1"/>
      <c r="D288" s="1"/>
      <c r="E288" s="1"/>
      <c r="F288" s="1"/>
      <c r="G288" s="1"/>
      <c r="H288" s="7"/>
      <c r="I288" s="7"/>
      <c r="J288" s="14"/>
      <c r="K288" s="14"/>
      <c r="L288" s="7"/>
    </row>
    <row r="289" spans="1:12" ht="12.75">
      <c r="A289" s="1"/>
      <c r="B289" s="1"/>
      <c r="C289" s="1"/>
      <c r="D289" s="1"/>
      <c r="E289" s="1"/>
      <c r="F289" s="1"/>
      <c r="G289" s="1"/>
      <c r="H289" s="7"/>
      <c r="I289" s="7"/>
      <c r="J289" s="14"/>
      <c r="K289" s="14"/>
      <c r="L289" s="7"/>
    </row>
    <row r="290" spans="1:12" ht="12.75">
      <c r="A290" s="1"/>
      <c r="B290" s="1"/>
      <c r="C290" s="1"/>
      <c r="D290" s="1"/>
      <c r="E290" s="1"/>
      <c r="F290" s="1"/>
      <c r="G290" s="1"/>
      <c r="H290" s="7"/>
      <c r="I290" s="7"/>
      <c r="J290" s="14"/>
      <c r="K290" s="14"/>
      <c r="L290" s="7"/>
    </row>
    <row r="291" spans="1:12" ht="12.75">
      <c r="A291" s="1"/>
      <c r="B291" s="1"/>
      <c r="C291" s="1"/>
      <c r="D291" s="1"/>
      <c r="E291" s="1"/>
      <c r="F291" s="1"/>
      <c r="G291" s="1"/>
      <c r="H291" s="7"/>
      <c r="I291" s="7"/>
      <c r="J291" s="14"/>
      <c r="K291" s="14"/>
      <c r="L291" s="7"/>
    </row>
    <row r="292" spans="1:12" ht="12.75">
      <c r="A292" s="1"/>
      <c r="B292" s="1"/>
      <c r="C292" s="1"/>
      <c r="D292" s="1"/>
      <c r="E292" s="1"/>
      <c r="F292" s="1"/>
      <c r="G292" s="1"/>
      <c r="H292" s="7"/>
      <c r="I292" s="7"/>
      <c r="J292" s="14"/>
      <c r="K292" s="14"/>
      <c r="L292" s="7"/>
    </row>
    <row r="293" spans="1:12" ht="12.75">
      <c r="A293" s="1"/>
      <c r="B293" s="1"/>
      <c r="C293" s="1"/>
      <c r="D293" s="1"/>
      <c r="E293" s="1"/>
      <c r="F293" s="1"/>
      <c r="G293" s="1"/>
      <c r="H293" s="7"/>
      <c r="I293" s="7"/>
      <c r="J293" s="14"/>
      <c r="K293" s="14"/>
      <c r="L293" s="7"/>
    </row>
    <row r="294" spans="1:12" ht="12.75">
      <c r="A294" s="1"/>
      <c r="B294" s="1"/>
      <c r="C294" s="1"/>
      <c r="D294" s="1"/>
      <c r="E294" s="1"/>
      <c r="F294" s="1"/>
      <c r="G294" s="1"/>
      <c r="H294" s="7"/>
      <c r="I294" s="7"/>
      <c r="J294" s="14"/>
      <c r="K294" s="14"/>
      <c r="L294" s="7"/>
    </row>
    <row r="295" spans="1:12" ht="12.75">
      <c r="A295" s="1"/>
      <c r="B295" s="1"/>
      <c r="C295" s="1"/>
      <c r="D295" s="1"/>
      <c r="E295" s="1"/>
      <c r="F295" s="1"/>
      <c r="G295" s="1"/>
      <c r="H295" s="7"/>
      <c r="I295" s="7"/>
      <c r="J295" s="14"/>
      <c r="K295" s="14"/>
      <c r="L295" s="7"/>
    </row>
    <row r="296" spans="1:12" ht="12.75">
      <c r="A296" s="1"/>
      <c r="B296" s="1"/>
      <c r="C296" s="1"/>
      <c r="D296" s="1"/>
      <c r="E296" s="1"/>
      <c r="F296" s="1"/>
      <c r="G296" s="1"/>
      <c r="H296" s="7"/>
      <c r="I296" s="7"/>
      <c r="J296" s="14"/>
      <c r="K296" s="14"/>
      <c r="L296" s="7"/>
    </row>
    <row r="297" spans="1:12" ht="12.75">
      <c r="A297" s="1"/>
      <c r="B297" s="1"/>
      <c r="C297" s="1"/>
      <c r="D297" s="1"/>
      <c r="E297" s="1"/>
      <c r="F297" s="1"/>
      <c r="G297" s="1"/>
      <c r="H297" s="7"/>
      <c r="I297" s="7"/>
      <c r="J297" s="14"/>
      <c r="K297" s="14"/>
      <c r="L297" s="7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5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5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5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5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5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5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5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5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5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5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5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5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5"/>
    </row>
  </sheetData>
  <mergeCells count="9">
    <mergeCell ref="C43:E43"/>
    <mergeCell ref="F43:H43"/>
    <mergeCell ref="H3:J3"/>
    <mergeCell ref="A1:K1"/>
    <mergeCell ref="A2:K2"/>
    <mergeCell ref="C4:E4"/>
    <mergeCell ref="F4:H4"/>
    <mergeCell ref="I4:K4"/>
    <mergeCell ref="I43:K43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2007-01-04T08:36:23Z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