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<sst xmlns="http://schemas.openxmlformats.org/spreadsheetml/2006/main" count="199" uniqueCount="178">
  <si>
    <t>Cím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</si>
  <si>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</si>
  <si>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</si>
  <si>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</si>
  <si>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</si>
  <si>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</si>
  <si>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</si>
  <si>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</si>
  <si>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</si>
  <si>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</si>
  <si>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</si>
  <si>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</si>
  <si>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</si>
  <si>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</si>
  <si>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</si>
  <si>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</si>
  <si>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</si>
  <si>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</si>
  <si>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</si>
  <si>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</si>
  <si>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</si>
  <si>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</si>
  <si>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</si>
  <si>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</si>
  <si>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</si>
  <si>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</si>
  <si>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</si>
  <si>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</si>
  <si>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</si>
  <si>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</si>
  <si>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</si>
  <si>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</si>
  <si>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</si>
  <si>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</si>
  <si>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</si>
  <si>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</si>
  <si>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</si>
  <si>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</si>
  <si>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</si>
  <si>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</si>
  <si>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</si>
  <si>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</si>
  <si>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</si>
  <si>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</si>
  <si>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</si>
  <si>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</si>
  <si>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</si>
  <si>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</si>
  <si>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</si>
  <si>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</si>
  <si>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</si>
  <si>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</si>
  <si>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</si>
  <si>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</si>
  <si>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</si>
  <si>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</si>
  <si>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</si>
  <si>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</si>
  <si>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</si>
  <si>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</si>
  <si>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</si>
  <si>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</si>
  <si>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</si>
  <si>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</si>
  <si>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</si>
  <si>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</si>
  <si>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Közutak üzemeltetés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</si>
  <si>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</si>
  <si>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</si>
  <si>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</si>
  <si>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</si>
  <si>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</si>
  <si>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</si>
  <si>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</si>
  <si>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</si>
  <si>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</si>
  <si>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</si>
  <si>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 xml:space="preserve">2 3 </t>
  </si>
  <si>
    <t>Óvodai int. étkeztetés</t>
  </si>
  <si>
    <t>Óvodai intézményi vagyon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</si>
  <si>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</si>
  <si>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</si>
  <si>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</si>
  <si>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</si>
  <si>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</si>
  <si>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</si>
  <si>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</si>
  <si>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</si>
  <si>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</si>
  <si>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</si>
  <si>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</si>
  <si>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</si>
  <si>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</si>
  <si>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</si>
  <si>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</si>
  <si>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</si>
  <si>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</si>
  <si>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</si>
  <si>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</si>
  <si>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</si>
  <si>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</si>
  <si>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</si>
  <si>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</si>
  <si>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</si>
  <si>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</si>
  <si>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</si>
  <si>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</si>
  <si>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Óvodai ellátás összesen</t>
  </si>
  <si>
    <t>Hiv. Önk.Tűzoltóság</t>
  </si>
  <si>
    <t>Polg.Hiv. mindössz.</t>
  </si>
  <si>
    <t>alcím</t>
  </si>
  <si>
    <t>Helyi közutak létesítés</t>
  </si>
  <si>
    <t>Pénze.</t>
  </si>
  <si>
    <t>Fejl.</t>
  </si>
  <si>
    <t>Munka.a.</t>
  </si>
  <si>
    <t>Fejlesz.</t>
  </si>
  <si>
    <t>össz.</t>
  </si>
  <si>
    <t>fejl.kiad.</t>
  </si>
  <si>
    <t>Hitel</t>
  </si>
  <si>
    <t>3 4</t>
  </si>
  <si>
    <t>1000 Ft-ban</t>
  </si>
  <si>
    <t>Szoc. étk. közvetett költség</t>
  </si>
  <si>
    <t>Szociális étkezés összesen</t>
  </si>
  <si>
    <t>közvetett költség</t>
  </si>
  <si>
    <t>Közvetett költsg</t>
  </si>
  <si>
    <t>Települési hulladék kez.összesen</t>
  </si>
  <si>
    <t>Közvetett költség</t>
  </si>
  <si>
    <t xml:space="preserve">Város és községrend. össz. </t>
  </si>
  <si>
    <t xml:space="preserve">Köztrmető  fennt. össz. </t>
  </si>
  <si>
    <t xml:space="preserve">Közutak üzemeltetése össz. </t>
  </si>
  <si>
    <t>Munakhrlyi vendégl. összesen</t>
  </si>
  <si>
    <t>Saját ingatlan haszn. összesen</t>
  </si>
  <si>
    <t>Közvetet költség</t>
  </si>
  <si>
    <t>Önkéntes tűzoltóság össz.</t>
  </si>
  <si>
    <t>Önk. int. ell. összesen:</t>
  </si>
  <si>
    <t>Egyéb szórakozt. tev. összesen:</t>
  </si>
  <si>
    <t>Óvodai int. étkezés összesen:</t>
  </si>
  <si>
    <t>Óvodai int. vagyon összesen:</t>
  </si>
  <si>
    <t>Iskolai int. étkezés összesen:</t>
  </si>
  <si>
    <t>Iskolai int. vagyon összesen:</t>
  </si>
  <si>
    <t>Anya és gyermekvéd. összesen:</t>
  </si>
  <si>
    <t>Kiegészítő alapell. összesen:</t>
  </si>
  <si>
    <t>Háziorvosi ellátás összesen:</t>
  </si>
  <si>
    <t>Költség</t>
  </si>
  <si>
    <t xml:space="preserve">Műv.Központ és Könyvtár össz. </t>
  </si>
  <si>
    <t>Rendszeres pénzbeni  szoc.ellátás</t>
  </si>
  <si>
    <t>Eseti pénzbeni szoc. ellátás</t>
  </si>
  <si>
    <t>1 3 4</t>
  </si>
  <si>
    <t>Eseti pénzbeni gyermekvéd. ellátás</t>
  </si>
  <si>
    <t>1 3 6</t>
  </si>
  <si>
    <t>1 3 7</t>
  </si>
  <si>
    <t>Rendszeres pénzb. gyermekv.c.ellát.</t>
  </si>
  <si>
    <t>Iskolai intézményi étkezés</t>
  </si>
  <si>
    <t>törl.</t>
  </si>
  <si>
    <t>Közvetlen költség mindösszesen</t>
  </si>
  <si>
    <t>Közvetett költség mindösszesen</t>
  </si>
  <si>
    <t xml:space="preserve">Költség mindösszesen </t>
  </si>
  <si>
    <t>Közvetlen  költség összesen</t>
  </si>
  <si>
    <t>Település üzemeltetés  ktg.össz.</t>
  </si>
  <si>
    <t>Szoc. ellátás közvetett ktg. össz.</t>
  </si>
  <si>
    <t>Szoc.ellátás költsége összesen</t>
  </si>
  <si>
    <t>közvetett költség összesen</t>
  </si>
  <si>
    <t xml:space="preserve">Katasztófa véd. költség össz. </t>
  </si>
  <si>
    <t>Egyéb feladatok költség  össz.</t>
  </si>
  <si>
    <t>Polg. Hiv. költség mindösszesen</t>
  </si>
  <si>
    <t>Óvodai ellátás  költség mindössz.</t>
  </si>
  <si>
    <t>Általános isk.költség mindössz.</t>
  </si>
  <si>
    <t>Közvetett költség összesen</t>
  </si>
  <si>
    <t>Eü. ellátás költség mindössz.</t>
  </si>
  <si>
    <t>Részben önáll.gazd. költség össz.</t>
  </si>
  <si>
    <t>Polg.Hiv. költség  összesen</t>
  </si>
  <si>
    <t>Sajátos nev. ig. óvodások  ellát.</t>
  </si>
  <si>
    <t>4.  számú melléklet a   /2007. (II.  ) számú költségvetési rendelethez</t>
  </si>
  <si>
    <t xml:space="preserve">Rétság Város Önkormányzat 2007. évi költségvetésének  szakfeladatos költségei   </t>
  </si>
  <si>
    <t>Finanszirozási  műveletek</t>
  </si>
  <si>
    <t>1 5 7</t>
  </si>
  <si>
    <t>Mhite.</t>
  </si>
  <si>
    <t>tartalék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</si>
</sst>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Arial"/>
      <family val="0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6" fillId="0" borderId="1" xfId="0" applyNumberFormat="1" applyFont="1" applyBorder="1" applyAlignment="1">
      <alignment/>
    </xf>
    <xf numFmtId="0" fontId="15" fillId="0" borderId="2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4" xfId="0" applyFont="1" applyBorder="1" applyAlignment="1">
      <alignment/>
    </xf>
    <xf numFmtId="3" fontId="16" fillId="0" borderId="17" xfId="0" applyNumberFormat="1" applyFont="1" applyBorder="1" applyAlignment="1">
      <alignment/>
    </xf>
    <xf numFmtId="0" fontId="15" fillId="0" borderId="18" xfId="0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3" fontId="15" fillId="0" borderId="24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0" fontId="15" fillId="0" borderId="18" xfId="0" applyFont="1" applyBorder="1" applyAlignment="1">
      <alignment horizontal="left"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3" fontId="17" fillId="0" borderId="28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17" xfId="0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3" fontId="15" fillId="0" borderId="32" xfId="0" applyNumberFormat="1" applyFont="1" applyBorder="1" applyAlignment="1">
      <alignment/>
    </xf>
    <xf numFmtId="3" fontId="15" fillId="0" borderId="33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3" fontId="16" fillId="0" borderId="18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3" fontId="16" fillId="0" borderId="24" xfId="0" applyNumberFormat="1" applyFont="1" applyFill="1" applyBorder="1" applyAlignment="1">
      <alignment/>
    </xf>
    <xf numFmtId="3" fontId="16" fillId="0" borderId="25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3" fontId="16" fillId="0" borderId="29" xfId="0" applyNumberFormat="1" applyFont="1" applyFill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3" fontId="15" fillId="0" borderId="35" xfId="0" applyNumberFormat="1" applyFont="1" applyBorder="1" applyAlignment="1">
      <alignment/>
    </xf>
    <xf numFmtId="3" fontId="15" fillId="0" borderId="36" xfId="0" applyNumberFormat="1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29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4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3" fontId="16" fillId="0" borderId="35" xfId="0" applyNumberFormat="1" applyFont="1" applyBorder="1" applyAlignment="1">
      <alignment/>
    </xf>
    <xf numFmtId="3" fontId="16" fillId="0" borderId="36" xfId="0" applyNumberFormat="1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3" fontId="16" fillId="0" borderId="24" xfId="0" applyNumberFormat="1" applyFont="1" applyBorder="1" applyAlignment="1">
      <alignment/>
    </xf>
    <xf numFmtId="3" fontId="16" fillId="0" borderId="25" xfId="0" applyNumberFormat="1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/>
    </xf>
    <xf numFmtId="3" fontId="16" fillId="0" borderId="28" xfId="0" applyNumberFormat="1" applyFont="1" applyBorder="1" applyAlignment="1">
      <alignment/>
    </xf>
    <xf numFmtId="0" fontId="16" fillId="0" borderId="3" xfId="0" applyFont="1" applyBorder="1" applyAlignment="1">
      <alignment/>
    </xf>
    <xf numFmtId="3" fontId="16" fillId="0" borderId="4" xfId="0" applyNumberFormat="1" applyFont="1" applyBorder="1" applyAlignment="1">
      <alignment/>
    </xf>
    <xf numFmtId="3" fontId="16" fillId="0" borderId="37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0" fontId="18" fillId="0" borderId="2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3" fontId="18" fillId="0" borderId="24" xfId="0" applyNumberFormat="1" applyFont="1" applyFill="1" applyBorder="1" applyAlignment="1">
      <alignment/>
    </xf>
    <xf numFmtId="3" fontId="18" fillId="0" borderId="25" xfId="0" applyNumberFormat="1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3" fontId="18" fillId="0" borderId="28" xfId="0" applyNumberFormat="1" applyFont="1" applyFill="1" applyBorder="1" applyAlignment="1">
      <alignment/>
    </xf>
    <xf numFmtId="3" fontId="18" fillId="0" borderId="29" xfId="0" applyNumberFormat="1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3" fontId="18" fillId="0" borderId="17" xfId="0" applyNumberFormat="1" applyFont="1" applyFill="1" applyBorder="1" applyAlignment="1">
      <alignment/>
    </xf>
    <xf numFmtId="3" fontId="16" fillId="0" borderId="26" xfId="0" applyNumberFormat="1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18" xfId="0" applyFont="1" applyBorder="1" applyAlignment="1">
      <alignment/>
    </xf>
    <xf numFmtId="3" fontId="16" fillId="0" borderId="18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3" fontId="16" fillId="0" borderId="21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3" fontId="16" fillId="0" borderId="4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3" fontId="18" fillId="0" borderId="28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140625" style="0" customWidth="1"/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8" width="7.57421875" style="0" customWidth="1"/>
    <col min="9" max="9" width="8.57421875" style="0" customWidth="1"/>
    <col min="10" max="11" width="7.140625" style="0" customWidth="1"/>
    <col min="12" max="12" width="8.421875" style="0" customWidth="1"/>
    <col min="13" max="13" width="8.57421875" style="0" customWidth="1"/>
    <col min="14" max="14" width="11.140625" style="0" customWidth="1"/>
    <col min="15" max="15" width="8.00390625" style="0" customWidth="1"/>
    <col min="16" max="16" width="7.421875" style="0" customWidth="1"/>
  </cols>
  <sheetData>
    <row r="1" spans="1:15" s="27" customFormat="1" ht="13.5">
      <c r="A1" s="37" t="s">
        <v>172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26"/>
    </row>
    <row r="2" spans="1:15" s="27" customFormat="1" ht="12.75" customHeight="1">
      <c r="A2" s="37" t="s">
        <v>173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8"/>
    </row>
    <row r="3" spans="1:15" ht="14.25" thickBot="1">
      <c r="A3" s="38"/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 t="s">
        <v>120</v>
      </c>
      <c r="O3" s="6"/>
    </row>
    <row r="4" spans="1:15" s="1" customFormat="1" ht="12" customHeight="1" thickBot="1">
      <c r="A4" s="42" t="s">
        <v>0</v>
      </c>
      <c r="B4" s="43" t="s">
        <v>1</v>
      </c>
      <c r="C4" s="44" t="s">
        <v>143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5" t="s">
        <v>143</v>
      </c>
      <c r="O4" s="9"/>
    </row>
    <row r="5" spans="1:15" s="1" customFormat="1" ht="12" customHeight="1">
      <c r="A5" s="46" t="s">
        <v>110</v>
      </c>
      <c r="B5" s="47" t="s">
        <v>2</v>
      </c>
      <c r="C5" s="48" t="s">
        <v>3</v>
      </c>
      <c r="D5" s="49" t="s">
        <v>114</v>
      </c>
      <c r="E5" s="48" t="s">
        <v>4</v>
      </c>
      <c r="F5" s="49" t="s">
        <v>5</v>
      </c>
      <c r="G5" s="48" t="s">
        <v>112</v>
      </c>
      <c r="H5" s="49" t="s">
        <v>176</v>
      </c>
      <c r="I5" s="42" t="s">
        <v>14</v>
      </c>
      <c r="J5" s="43" t="s">
        <v>118</v>
      </c>
      <c r="K5" s="49" t="s">
        <v>113</v>
      </c>
      <c r="L5" s="49" t="s">
        <v>115</v>
      </c>
      <c r="M5" s="48" t="s">
        <v>117</v>
      </c>
      <c r="N5" s="50" t="s">
        <v>12</v>
      </c>
      <c r="O5" s="9"/>
    </row>
    <row r="6" spans="1:16" s="1" customFormat="1" ht="12" customHeight="1" thickBot="1">
      <c r="A6" s="51"/>
      <c r="B6" s="52"/>
      <c r="C6" s="53" t="s">
        <v>7</v>
      </c>
      <c r="D6" s="54" t="s">
        <v>8</v>
      </c>
      <c r="E6" s="53" t="s">
        <v>6</v>
      </c>
      <c r="F6" s="54" t="s">
        <v>9</v>
      </c>
      <c r="G6" s="53" t="s">
        <v>10</v>
      </c>
      <c r="H6" s="54" t="s">
        <v>153</v>
      </c>
      <c r="I6" s="51" t="s">
        <v>15</v>
      </c>
      <c r="J6" s="55" t="s">
        <v>153</v>
      </c>
      <c r="K6" s="54" t="s">
        <v>177</v>
      </c>
      <c r="L6" s="54" t="s">
        <v>6</v>
      </c>
      <c r="M6" s="53" t="s">
        <v>116</v>
      </c>
      <c r="N6" s="56" t="s">
        <v>11</v>
      </c>
      <c r="O6" s="9"/>
      <c r="P6" s="4"/>
    </row>
    <row r="7" spans="1:15" s="2" customFormat="1" ht="12" customHeight="1" thickBot="1">
      <c r="A7" s="57" t="s">
        <v>24</v>
      </c>
      <c r="B7" s="58" t="s">
        <v>56</v>
      </c>
      <c r="C7" s="59">
        <v>71741</v>
      </c>
      <c r="D7" s="59">
        <v>22059</v>
      </c>
      <c r="E7" s="59">
        <v>13496</v>
      </c>
      <c r="F7" s="59"/>
      <c r="G7" s="59"/>
      <c r="H7" s="59"/>
      <c r="I7" s="59">
        <f>SUM(C7:H7)</f>
        <v>107296</v>
      </c>
      <c r="J7" s="59"/>
      <c r="K7" s="59"/>
      <c r="L7" s="59">
        <v>240</v>
      </c>
      <c r="M7" s="59">
        <f>J7+L7</f>
        <v>240</v>
      </c>
      <c r="N7" s="35">
        <f>I7+M7</f>
        <v>107536</v>
      </c>
      <c r="O7" s="8"/>
    </row>
    <row r="8" spans="1:15" ht="12" customHeight="1">
      <c r="A8" s="36" t="s">
        <v>25</v>
      </c>
      <c r="B8" s="60" t="s">
        <v>16</v>
      </c>
      <c r="C8" s="61"/>
      <c r="D8" s="61"/>
      <c r="E8" s="61">
        <v>7200</v>
      </c>
      <c r="F8" s="61"/>
      <c r="G8" s="61"/>
      <c r="H8" s="61"/>
      <c r="I8" s="61">
        <f>SUM(C8:H8)</f>
        <v>7200</v>
      </c>
      <c r="J8" s="61"/>
      <c r="K8" s="61"/>
      <c r="L8" s="61"/>
      <c r="M8" s="61">
        <f>J8+L8</f>
        <v>0</v>
      </c>
      <c r="N8" s="62">
        <f aca="true" t="shared" si="0" ref="N8:N62">I8+M8</f>
        <v>7200</v>
      </c>
      <c r="O8" s="7"/>
    </row>
    <row r="9" spans="1:15" ht="12" customHeight="1" thickBot="1">
      <c r="A9" s="63" t="s">
        <v>26</v>
      </c>
      <c r="B9" s="64" t="s">
        <v>13</v>
      </c>
      <c r="C9" s="65"/>
      <c r="D9" s="65"/>
      <c r="E9" s="65">
        <v>596</v>
      </c>
      <c r="F9" s="65"/>
      <c r="G9" s="65"/>
      <c r="H9" s="65"/>
      <c r="I9" s="65">
        <f>SUM(C9:H9)</f>
        <v>596</v>
      </c>
      <c r="J9" s="65"/>
      <c r="K9" s="65"/>
      <c r="L9" s="65"/>
      <c r="M9" s="65">
        <f aca="true" t="shared" si="1" ref="M9:M62">J9+L9</f>
        <v>0</v>
      </c>
      <c r="N9" s="66">
        <f t="shared" si="0"/>
        <v>596</v>
      </c>
      <c r="O9" s="7"/>
    </row>
    <row r="10" spans="1:15" ht="12" customHeight="1">
      <c r="A10" s="36" t="s">
        <v>27</v>
      </c>
      <c r="B10" s="60" t="s">
        <v>17</v>
      </c>
      <c r="C10" s="67"/>
      <c r="D10" s="67"/>
      <c r="E10" s="67">
        <v>2862</v>
      </c>
      <c r="F10" s="67"/>
      <c r="G10" s="67">
        <v>100</v>
      </c>
      <c r="H10" s="67"/>
      <c r="I10" s="67">
        <f>SUM(C10:H10)</f>
        <v>2962</v>
      </c>
      <c r="J10" s="67"/>
      <c r="K10" s="67"/>
      <c r="L10" s="67">
        <v>5721</v>
      </c>
      <c r="M10" s="67">
        <f t="shared" si="1"/>
        <v>5721</v>
      </c>
      <c r="N10" s="68">
        <f t="shared" si="0"/>
        <v>8683</v>
      </c>
      <c r="O10" s="7"/>
    </row>
    <row r="11" spans="1:15" ht="12" customHeight="1">
      <c r="A11" s="69"/>
      <c r="B11" s="70" t="s">
        <v>124</v>
      </c>
      <c r="C11" s="71">
        <v>468</v>
      </c>
      <c r="D11" s="71">
        <v>152</v>
      </c>
      <c r="E11" s="71">
        <v>261</v>
      </c>
      <c r="F11" s="71"/>
      <c r="G11" s="71"/>
      <c r="H11" s="71"/>
      <c r="I11" s="71">
        <f>SUM(C11:H11)</f>
        <v>881</v>
      </c>
      <c r="J11" s="71"/>
      <c r="K11" s="71"/>
      <c r="L11" s="71"/>
      <c r="M11" s="71">
        <f t="shared" si="1"/>
        <v>0</v>
      </c>
      <c r="N11" s="72">
        <f t="shared" si="0"/>
        <v>881</v>
      </c>
      <c r="O11" s="7"/>
    </row>
    <row r="12" spans="1:15" s="19" customFormat="1" ht="12" customHeight="1" thickBot="1">
      <c r="A12" s="73"/>
      <c r="B12" s="74" t="s">
        <v>125</v>
      </c>
      <c r="C12" s="75">
        <f>SUM(C10:C11)</f>
        <v>468</v>
      </c>
      <c r="D12" s="75">
        <f aca="true" t="shared" si="2" ref="D12:N12">SUM(D10:D11)</f>
        <v>152</v>
      </c>
      <c r="E12" s="75">
        <f t="shared" si="2"/>
        <v>3123</v>
      </c>
      <c r="F12" s="75">
        <f t="shared" si="2"/>
        <v>0</v>
      </c>
      <c r="G12" s="75">
        <f t="shared" si="2"/>
        <v>100</v>
      </c>
      <c r="H12" s="75">
        <f t="shared" si="2"/>
        <v>0</v>
      </c>
      <c r="I12" s="75">
        <f t="shared" si="2"/>
        <v>3843</v>
      </c>
      <c r="J12" s="75">
        <f t="shared" si="2"/>
        <v>0</v>
      </c>
      <c r="K12" s="75"/>
      <c r="L12" s="75">
        <f t="shared" si="2"/>
        <v>5721</v>
      </c>
      <c r="M12" s="75">
        <f t="shared" si="2"/>
        <v>5721</v>
      </c>
      <c r="N12" s="76">
        <f t="shared" si="2"/>
        <v>9564</v>
      </c>
      <c r="O12" s="20"/>
    </row>
    <row r="13" spans="1:15" s="3" customFormat="1" ht="12" customHeight="1" thickBot="1">
      <c r="A13" s="36" t="s">
        <v>28</v>
      </c>
      <c r="B13" s="77" t="s">
        <v>111</v>
      </c>
      <c r="C13" s="61"/>
      <c r="D13" s="61"/>
      <c r="E13" s="61"/>
      <c r="F13" s="61"/>
      <c r="G13" s="61"/>
      <c r="H13" s="61"/>
      <c r="I13" s="61">
        <f>SUM(C13:H13)</f>
        <v>0</v>
      </c>
      <c r="J13" s="61"/>
      <c r="K13" s="61"/>
      <c r="L13" s="61"/>
      <c r="M13" s="61">
        <f t="shared" si="1"/>
        <v>0</v>
      </c>
      <c r="N13" s="62">
        <f t="shared" si="0"/>
        <v>0</v>
      </c>
      <c r="O13" s="7"/>
    </row>
    <row r="14" spans="1:15" ht="12" customHeight="1">
      <c r="A14" s="36" t="s">
        <v>29</v>
      </c>
      <c r="B14" s="60" t="s">
        <v>18</v>
      </c>
      <c r="C14" s="61">
        <v>12501</v>
      </c>
      <c r="D14" s="61">
        <v>4375</v>
      </c>
      <c r="E14" s="61">
        <v>2376</v>
      </c>
      <c r="F14" s="61"/>
      <c r="G14" s="61"/>
      <c r="H14" s="61"/>
      <c r="I14" s="61">
        <f>SUM(C14:H14)</f>
        <v>19252</v>
      </c>
      <c r="J14" s="61"/>
      <c r="K14" s="61">
        <v>79384</v>
      </c>
      <c r="L14" s="61">
        <v>1000</v>
      </c>
      <c r="M14" s="61">
        <f>J14+L14+K14</f>
        <v>80384</v>
      </c>
      <c r="N14" s="62">
        <f t="shared" si="0"/>
        <v>99636</v>
      </c>
      <c r="O14" s="7"/>
    </row>
    <row r="15" spans="1:15" ht="12" customHeight="1">
      <c r="A15" s="69"/>
      <c r="B15" s="70" t="s">
        <v>126</v>
      </c>
      <c r="C15" s="71">
        <v>2622</v>
      </c>
      <c r="D15" s="71">
        <v>841</v>
      </c>
      <c r="E15" s="71">
        <v>560</v>
      </c>
      <c r="F15" s="71"/>
      <c r="G15" s="71"/>
      <c r="H15" s="71"/>
      <c r="I15" s="71">
        <f>SUM(C15:H15)</f>
        <v>4023</v>
      </c>
      <c r="J15" s="71"/>
      <c r="K15" s="71"/>
      <c r="L15" s="71"/>
      <c r="M15" s="71"/>
      <c r="N15" s="72">
        <f t="shared" si="0"/>
        <v>4023</v>
      </c>
      <c r="O15" s="7"/>
    </row>
    <row r="16" spans="1:15" s="19" customFormat="1" ht="12" customHeight="1" thickBot="1">
      <c r="A16" s="78"/>
      <c r="B16" s="79" t="s">
        <v>127</v>
      </c>
      <c r="C16" s="80">
        <f>SUM(C14:C15)</f>
        <v>15123</v>
      </c>
      <c r="D16" s="80">
        <f aca="true" t="shared" si="3" ref="D16:N16">SUM(D14:D15)</f>
        <v>5216</v>
      </c>
      <c r="E16" s="80">
        <f t="shared" si="3"/>
        <v>2936</v>
      </c>
      <c r="F16" s="80">
        <f t="shared" si="3"/>
        <v>0</v>
      </c>
      <c r="G16" s="80">
        <f t="shared" si="3"/>
        <v>0</v>
      </c>
      <c r="H16" s="80">
        <f t="shared" si="3"/>
        <v>0</v>
      </c>
      <c r="I16" s="80">
        <f t="shared" si="3"/>
        <v>23275</v>
      </c>
      <c r="J16" s="80">
        <f t="shared" si="3"/>
        <v>0</v>
      </c>
      <c r="K16" s="80">
        <f t="shared" si="3"/>
        <v>79384</v>
      </c>
      <c r="L16" s="80">
        <f>SUM(L14:L15)</f>
        <v>1000</v>
      </c>
      <c r="M16" s="80">
        <f>SUM(M14:M15)</f>
        <v>80384</v>
      </c>
      <c r="N16" s="81">
        <f t="shared" si="3"/>
        <v>103659</v>
      </c>
      <c r="O16" s="20"/>
    </row>
    <row r="17" spans="1:15" ht="12" customHeight="1" thickBot="1">
      <c r="A17" s="82" t="s">
        <v>30</v>
      </c>
      <c r="B17" s="83" t="s">
        <v>19</v>
      </c>
      <c r="C17" s="84"/>
      <c r="D17" s="84"/>
      <c r="E17" s="84">
        <v>729</v>
      </c>
      <c r="F17" s="84"/>
      <c r="G17" s="84"/>
      <c r="H17" s="84"/>
      <c r="I17" s="84">
        <f>SUM(C17:H17)</f>
        <v>729</v>
      </c>
      <c r="J17" s="84"/>
      <c r="K17" s="84"/>
      <c r="L17" s="84"/>
      <c r="M17" s="84">
        <f t="shared" si="1"/>
        <v>0</v>
      </c>
      <c r="N17" s="85">
        <f t="shared" si="0"/>
        <v>729</v>
      </c>
      <c r="O17" s="7"/>
    </row>
    <row r="18" spans="1:15" ht="12" customHeight="1">
      <c r="A18" s="36" t="s">
        <v>31</v>
      </c>
      <c r="B18" s="60" t="s">
        <v>20</v>
      </c>
      <c r="C18" s="61">
        <v>384</v>
      </c>
      <c r="D18" s="61">
        <v>111</v>
      </c>
      <c r="E18" s="61">
        <v>315</v>
      </c>
      <c r="F18" s="61"/>
      <c r="G18" s="61"/>
      <c r="H18" s="61"/>
      <c r="I18" s="61">
        <f>SUM(C18:H18)</f>
        <v>810</v>
      </c>
      <c r="J18" s="61"/>
      <c r="K18" s="61"/>
      <c r="L18" s="61"/>
      <c r="M18" s="61"/>
      <c r="N18" s="62">
        <f t="shared" si="0"/>
        <v>810</v>
      </c>
      <c r="O18" s="7"/>
    </row>
    <row r="19" spans="1:15" ht="12" customHeight="1">
      <c r="A19" s="69"/>
      <c r="B19" s="70" t="s">
        <v>126</v>
      </c>
      <c r="C19" s="71">
        <v>295</v>
      </c>
      <c r="D19" s="71">
        <v>95</v>
      </c>
      <c r="E19" s="71">
        <v>56</v>
      </c>
      <c r="F19" s="71"/>
      <c r="G19" s="71"/>
      <c r="H19" s="71"/>
      <c r="I19" s="71">
        <f>SUM(C19:H19)</f>
        <v>446</v>
      </c>
      <c r="J19" s="71"/>
      <c r="K19" s="71"/>
      <c r="L19" s="71"/>
      <c r="M19" s="71">
        <f t="shared" si="1"/>
        <v>0</v>
      </c>
      <c r="N19" s="72">
        <f t="shared" si="0"/>
        <v>446</v>
      </c>
      <c r="O19" s="7"/>
    </row>
    <row r="20" spans="1:15" s="19" customFormat="1" ht="12" customHeight="1" thickBot="1">
      <c r="A20" s="78"/>
      <c r="B20" s="79" t="s">
        <v>128</v>
      </c>
      <c r="C20" s="80">
        <f>SUM(C18:C19)</f>
        <v>679</v>
      </c>
      <c r="D20" s="80">
        <f aca="true" t="shared" si="4" ref="D20:N20">SUM(D18:D19)</f>
        <v>206</v>
      </c>
      <c r="E20" s="80">
        <f t="shared" si="4"/>
        <v>371</v>
      </c>
      <c r="F20" s="80">
        <f t="shared" si="4"/>
        <v>0</v>
      </c>
      <c r="G20" s="80">
        <f t="shared" si="4"/>
        <v>0</v>
      </c>
      <c r="H20" s="80">
        <f t="shared" si="4"/>
        <v>0</v>
      </c>
      <c r="I20" s="80">
        <f t="shared" si="4"/>
        <v>1256</v>
      </c>
      <c r="J20" s="80">
        <f t="shared" si="4"/>
        <v>0</v>
      </c>
      <c r="K20" s="80"/>
      <c r="L20" s="80">
        <f t="shared" si="4"/>
        <v>0</v>
      </c>
      <c r="M20" s="80">
        <f t="shared" si="4"/>
        <v>0</v>
      </c>
      <c r="N20" s="81">
        <f t="shared" si="4"/>
        <v>1256</v>
      </c>
      <c r="O20" s="20"/>
    </row>
    <row r="21" spans="1:15" ht="12" customHeight="1" thickBot="1">
      <c r="A21" s="82" t="s">
        <v>32</v>
      </c>
      <c r="B21" s="83" t="s">
        <v>21</v>
      </c>
      <c r="C21" s="84"/>
      <c r="D21" s="84"/>
      <c r="E21" s="84">
        <v>5740</v>
      </c>
      <c r="F21" s="84">
        <v>0</v>
      </c>
      <c r="G21" s="84"/>
      <c r="H21" s="84"/>
      <c r="I21" s="84">
        <f>SUM(C21:H21)</f>
        <v>5740</v>
      </c>
      <c r="J21" s="84">
        <v>12000</v>
      </c>
      <c r="K21" s="84"/>
      <c r="L21" s="84"/>
      <c r="M21" s="84">
        <f t="shared" si="1"/>
        <v>12000</v>
      </c>
      <c r="N21" s="85">
        <f t="shared" si="0"/>
        <v>17740</v>
      </c>
      <c r="O21" s="7"/>
    </row>
    <row r="22" spans="1:15" ht="12" customHeight="1" thickBot="1">
      <c r="A22" s="86" t="s">
        <v>33</v>
      </c>
      <c r="B22" s="87" t="s">
        <v>22</v>
      </c>
      <c r="C22" s="88">
        <v>15</v>
      </c>
      <c r="D22" s="88">
        <v>4</v>
      </c>
      <c r="E22" s="88"/>
      <c r="F22" s="88"/>
      <c r="G22" s="88"/>
      <c r="H22" s="88"/>
      <c r="I22" s="88">
        <f>SUM(C22:H22)</f>
        <v>19</v>
      </c>
      <c r="J22" s="88"/>
      <c r="K22" s="88"/>
      <c r="L22" s="88"/>
      <c r="M22" s="88">
        <f t="shared" si="1"/>
        <v>0</v>
      </c>
      <c r="N22" s="89">
        <f t="shared" si="0"/>
        <v>19</v>
      </c>
      <c r="O22" s="7"/>
    </row>
    <row r="23" spans="1:15" ht="12" customHeight="1">
      <c r="A23" s="36" t="s">
        <v>34</v>
      </c>
      <c r="B23" s="60" t="s">
        <v>66</v>
      </c>
      <c r="C23" s="61"/>
      <c r="D23" s="61"/>
      <c r="E23" s="61">
        <v>1930</v>
      </c>
      <c r="F23" s="61"/>
      <c r="G23" s="61"/>
      <c r="H23" s="61"/>
      <c r="I23" s="61">
        <f>SUM(C23:H23)</f>
        <v>1930</v>
      </c>
      <c r="J23" s="61"/>
      <c r="K23" s="61"/>
      <c r="L23" s="61"/>
      <c r="M23" s="61">
        <f t="shared" si="1"/>
        <v>0</v>
      </c>
      <c r="N23" s="62">
        <f t="shared" si="0"/>
        <v>1930</v>
      </c>
      <c r="O23" s="7"/>
    </row>
    <row r="24" spans="1:15" ht="12" customHeight="1">
      <c r="A24" s="69"/>
      <c r="B24" s="70" t="s">
        <v>126</v>
      </c>
      <c r="C24" s="71">
        <v>368</v>
      </c>
      <c r="D24" s="71">
        <v>118</v>
      </c>
      <c r="E24" s="71">
        <v>114</v>
      </c>
      <c r="F24" s="71"/>
      <c r="G24" s="71"/>
      <c r="H24" s="71"/>
      <c r="I24" s="71">
        <f>SUM(C24:H24)</f>
        <v>600</v>
      </c>
      <c r="J24" s="71"/>
      <c r="K24" s="71"/>
      <c r="L24" s="71"/>
      <c r="M24" s="71">
        <f t="shared" si="1"/>
        <v>0</v>
      </c>
      <c r="N24" s="72">
        <f t="shared" si="0"/>
        <v>600</v>
      </c>
      <c r="O24" s="7"/>
    </row>
    <row r="25" spans="1:15" s="19" customFormat="1" ht="12" customHeight="1" thickBot="1">
      <c r="A25" s="73"/>
      <c r="B25" s="74" t="s">
        <v>129</v>
      </c>
      <c r="C25" s="90">
        <f>SUM(C23:C24)</f>
        <v>368</v>
      </c>
      <c r="D25" s="90">
        <f aca="true" t="shared" si="5" ref="D25:N25">SUM(D23:D24)</f>
        <v>118</v>
      </c>
      <c r="E25" s="90">
        <f t="shared" si="5"/>
        <v>2044</v>
      </c>
      <c r="F25" s="90">
        <f t="shared" si="5"/>
        <v>0</v>
      </c>
      <c r="G25" s="90">
        <f t="shared" si="5"/>
        <v>0</v>
      </c>
      <c r="H25" s="90"/>
      <c r="I25" s="90">
        <f t="shared" si="5"/>
        <v>2530</v>
      </c>
      <c r="J25" s="90">
        <f t="shared" si="5"/>
        <v>0</v>
      </c>
      <c r="K25" s="90"/>
      <c r="L25" s="90">
        <f t="shared" si="5"/>
        <v>0</v>
      </c>
      <c r="M25" s="90">
        <f t="shared" si="5"/>
        <v>0</v>
      </c>
      <c r="N25" s="91">
        <f t="shared" si="5"/>
        <v>2530</v>
      </c>
      <c r="O25" s="20"/>
    </row>
    <row r="26" spans="1:15" s="5" customFormat="1" ht="12" customHeight="1">
      <c r="A26" s="92" t="s">
        <v>35</v>
      </c>
      <c r="B26" s="93" t="s">
        <v>23</v>
      </c>
      <c r="C26" s="94">
        <f>C8+C9+C10+C13+C14+C17+C18+C21+C23+C22</f>
        <v>12900</v>
      </c>
      <c r="D26" s="94">
        <f aca="true" t="shared" si="6" ref="D26:N26">D8+D9+D10+D13+D14+D17+D18+D21+D23+D22</f>
        <v>4490</v>
      </c>
      <c r="E26" s="94">
        <f t="shared" si="6"/>
        <v>21748</v>
      </c>
      <c r="F26" s="94">
        <f t="shared" si="6"/>
        <v>0</v>
      </c>
      <c r="G26" s="94">
        <f t="shared" si="6"/>
        <v>100</v>
      </c>
      <c r="H26" s="94">
        <f t="shared" si="6"/>
        <v>0</v>
      </c>
      <c r="I26" s="94">
        <f t="shared" si="6"/>
        <v>39238</v>
      </c>
      <c r="J26" s="94">
        <f t="shared" si="6"/>
        <v>12000</v>
      </c>
      <c r="K26" s="94">
        <f t="shared" si="6"/>
        <v>79384</v>
      </c>
      <c r="L26" s="94">
        <f t="shared" si="6"/>
        <v>6721</v>
      </c>
      <c r="M26" s="94">
        <f t="shared" si="6"/>
        <v>98105</v>
      </c>
      <c r="N26" s="95">
        <f t="shared" si="6"/>
        <v>137343</v>
      </c>
      <c r="O26" s="13"/>
    </row>
    <row r="27" spans="1:15" s="5" customFormat="1" ht="12" customHeight="1">
      <c r="A27" s="96"/>
      <c r="B27" s="97" t="s">
        <v>157</v>
      </c>
      <c r="C27" s="98">
        <f>C11+C15+C19+C24</f>
        <v>3753</v>
      </c>
      <c r="D27" s="98">
        <f aca="true" t="shared" si="7" ref="D27:N27">D11+D15+D19+D24</f>
        <v>1206</v>
      </c>
      <c r="E27" s="98">
        <f t="shared" si="7"/>
        <v>991</v>
      </c>
      <c r="F27" s="98">
        <f t="shared" si="7"/>
        <v>0</v>
      </c>
      <c r="G27" s="98">
        <f t="shared" si="7"/>
        <v>0</v>
      </c>
      <c r="H27" s="98">
        <f t="shared" si="7"/>
        <v>0</v>
      </c>
      <c r="I27" s="98">
        <f t="shared" si="7"/>
        <v>5950</v>
      </c>
      <c r="J27" s="98">
        <f t="shared" si="7"/>
        <v>0</v>
      </c>
      <c r="K27" s="98">
        <f t="shared" si="7"/>
        <v>0</v>
      </c>
      <c r="L27" s="98">
        <f t="shared" si="7"/>
        <v>0</v>
      </c>
      <c r="M27" s="98">
        <f t="shared" si="7"/>
        <v>0</v>
      </c>
      <c r="N27" s="99">
        <f t="shared" si="7"/>
        <v>5950</v>
      </c>
      <c r="O27" s="13"/>
    </row>
    <row r="28" spans="1:15" s="5" customFormat="1" ht="12" customHeight="1" thickBot="1">
      <c r="A28" s="100"/>
      <c r="B28" s="101" t="s">
        <v>158</v>
      </c>
      <c r="C28" s="102">
        <f>C8+C12+C13+C16+C17+C20+C21+C22+C25+C9</f>
        <v>16653</v>
      </c>
      <c r="D28" s="102">
        <f aca="true" t="shared" si="8" ref="D28:N28">D8+D12+D13+D16+D17+D20+D21+D22+D25+D9</f>
        <v>5696</v>
      </c>
      <c r="E28" s="102">
        <f t="shared" si="8"/>
        <v>22739</v>
      </c>
      <c r="F28" s="102">
        <f t="shared" si="8"/>
        <v>0</v>
      </c>
      <c r="G28" s="102">
        <f t="shared" si="8"/>
        <v>100</v>
      </c>
      <c r="H28" s="102">
        <f t="shared" si="8"/>
        <v>0</v>
      </c>
      <c r="I28" s="102">
        <f t="shared" si="8"/>
        <v>45188</v>
      </c>
      <c r="J28" s="102">
        <f t="shared" si="8"/>
        <v>12000</v>
      </c>
      <c r="K28" s="102">
        <f t="shared" si="8"/>
        <v>79384</v>
      </c>
      <c r="L28" s="102">
        <f t="shared" si="8"/>
        <v>6721</v>
      </c>
      <c r="M28" s="102">
        <f t="shared" si="8"/>
        <v>98105</v>
      </c>
      <c r="N28" s="103">
        <f t="shared" si="8"/>
        <v>143293</v>
      </c>
      <c r="O28" s="13"/>
    </row>
    <row r="29" spans="1:15" ht="12" customHeight="1">
      <c r="A29" s="104" t="s">
        <v>36</v>
      </c>
      <c r="B29" s="105" t="s">
        <v>145</v>
      </c>
      <c r="C29" s="106"/>
      <c r="D29" s="106">
        <v>106</v>
      </c>
      <c r="E29" s="106"/>
      <c r="F29" s="106">
        <v>2197</v>
      </c>
      <c r="G29" s="106"/>
      <c r="H29" s="106"/>
      <c r="I29" s="84">
        <f aca="true" t="shared" si="9" ref="I29:I35">SUM(C29:H29)</f>
        <v>2303</v>
      </c>
      <c r="J29" s="84"/>
      <c r="K29" s="84"/>
      <c r="L29" s="84"/>
      <c r="M29" s="84">
        <f t="shared" si="1"/>
        <v>0</v>
      </c>
      <c r="N29" s="85">
        <f t="shared" si="0"/>
        <v>2303</v>
      </c>
      <c r="O29" s="8"/>
    </row>
    <row r="30" spans="1:15" ht="12" customHeight="1">
      <c r="A30" s="104" t="s">
        <v>37</v>
      </c>
      <c r="B30" s="105" t="s">
        <v>151</v>
      </c>
      <c r="C30" s="106"/>
      <c r="D30" s="106"/>
      <c r="E30" s="106">
        <v>48</v>
      </c>
      <c r="F30" s="106">
        <v>825</v>
      </c>
      <c r="G30" s="106"/>
      <c r="H30" s="106"/>
      <c r="I30" s="71">
        <f t="shared" si="9"/>
        <v>873</v>
      </c>
      <c r="J30" s="71"/>
      <c r="K30" s="71"/>
      <c r="L30" s="71"/>
      <c r="M30" s="71">
        <f t="shared" si="1"/>
        <v>0</v>
      </c>
      <c r="N30" s="72">
        <f t="shared" si="0"/>
        <v>873</v>
      </c>
      <c r="O30" s="8"/>
    </row>
    <row r="31" spans="1:15" ht="12" customHeight="1">
      <c r="A31" s="104" t="s">
        <v>38</v>
      </c>
      <c r="B31" s="105" t="s">
        <v>146</v>
      </c>
      <c r="C31" s="106"/>
      <c r="D31" s="106"/>
      <c r="E31" s="106"/>
      <c r="F31" s="106">
        <v>1735</v>
      </c>
      <c r="G31" s="106"/>
      <c r="H31" s="106"/>
      <c r="I31" s="71">
        <f t="shared" si="9"/>
        <v>1735</v>
      </c>
      <c r="J31" s="71"/>
      <c r="K31" s="71"/>
      <c r="L31" s="71"/>
      <c r="M31" s="71">
        <f t="shared" si="1"/>
        <v>0</v>
      </c>
      <c r="N31" s="72">
        <f t="shared" si="0"/>
        <v>1735</v>
      </c>
      <c r="O31" s="8"/>
    </row>
    <row r="32" spans="1:15" ht="12" customHeight="1">
      <c r="A32" s="104" t="s">
        <v>147</v>
      </c>
      <c r="B32" s="105" t="s">
        <v>148</v>
      </c>
      <c r="C32" s="106"/>
      <c r="D32" s="106"/>
      <c r="E32" s="106"/>
      <c r="F32" s="106">
        <v>2150</v>
      </c>
      <c r="G32" s="106"/>
      <c r="H32" s="106"/>
      <c r="I32" s="71">
        <f t="shared" si="9"/>
        <v>2150</v>
      </c>
      <c r="J32" s="71"/>
      <c r="K32" s="71"/>
      <c r="L32" s="71"/>
      <c r="M32" s="71">
        <f t="shared" si="1"/>
        <v>0</v>
      </c>
      <c r="N32" s="72">
        <f t="shared" si="0"/>
        <v>2150</v>
      </c>
      <c r="O32" s="8"/>
    </row>
    <row r="33" spans="1:15" ht="12" customHeight="1" thickBot="1">
      <c r="A33" s="63" t="s">
        <v>41</v>
      </c>
      <c r="B33" s="64" t="s">
        <v>39</v>
      </c>
      <c r="C33" s="65">
        <v>1195</v>
      </c>
      <c r="D33" s="65">
        <v>384</v>
      </c>
      <c r="E33" s="65">
        <v>92</v>
      </c>
      <c r="F33" s="65"/>
      <c r="G33" s="65"/>
      <c r="H33" s="65"/>
      <c r="I33" s="65">
        <f t="shared" si="9"/>
        <v>1671</v>
      </c>
      <c r="J33" s="65"/>
      <c r="K33" s="65"/>
      <c r="L33" s="65"/>
      <c r="M33" s="65">
        <f t="shared" si="1"/>
        <v>0</v>
      </c>
      <c r="N33" s="66">
        <f t="shared" si="0"/>
        <v>1671</v>
      </c>
      <c r="O33" s="8"/>
    </row>
    <row r="34" spans="1:15" ht="12" customHeight="1">
      <c r="A34" s="36" t="s">
        <v>149</v>
      </c>
      <c r="B34" s="60" t="s">
        <v>40</v>
      </c>
      <c r="C34" s="61"/>
      <c r="D34" s="61"/>
      <c r="E34" s="61">
        <v>156</v>
      </c>
      <c r="F34" s="61">
        <v>153</v>
      </c>
      <c r="G34" s="61"/>
      <c r="H34" s="61"/>
      <c r="I34" s="61">
        <f t="shared" si="9"/>
        <v>309</v>
      </c>
      <c r="J34" s="61"/>
      <c r="K34" s="61"/>
      <c r="L34" s="61"/>
      <c r="M34" s="61">
        <f t="shared" si="1"/>
        <v>0</v>
      </c>
      <c r="N34" s="62">
        <f t="shared" si="0"/>
        <v>309</v>
      </c>
      <c r="O34" s="8"/>
    </row>
    <row r="35" spans="1:15" ht="12" customHeight="1">
      <c r="A35" s="63"/>
      <c r="B35" s="64" t="s">
        <v>121</v>
      </c>
      <c r="C35" s="65">
        <v>365</v>
      </c>
      <c r="D35" s="65">
        <v>115</v>
      </c>
      <c r="E35" s="65">
        <v>647</v>
      </c>
      <c r="F35" s="65"/>
      <c r="G35" s="65"/>
      <c r="H35" s="65"/>
      <c r="I35" s="71">
        <f t="shared" si="9"/>
        <v>1127</v>
      </c>
      <c r="J35" s="65"/>
      <c r="K35" s="65"/>
      <c r="L35" s="65"/>
      <c r="M35" s="71">
        <f t="shared" si="1"/>
        <v>0</v>
      </c>
      <c r="N35" s="72">
        <f t="shared" si="0"/>
        <v>1127</v>
      </c>
      <c r="O35" s="8"/>
    </row>
    <row r="36" spans="1:15" s="19" customFormat="1" ht="12" customHeight="1" thickBot="1">
      <c r="A36" s="78"/>
      <c r="B36" s="79" t="s">
        <v>122</v>
      </c>
      <c r="C36" s="80">
        <f>SUM(C34:C35)</f>
        <v>365</v>
      </c>
      <c r="D36" s="80">
        <f aca="true" t="shared" si="10" ref="D36:N36">SUM(D34:D35)</f>
        <v>115</v>
      </c>
      <c r="E36" s="80">
        <f t="shared" si="10"/>
        <v>803</v>
      </c>
      <c r="F36" s="80">
        <f t="shared" si="10"/>
        <v>153</v>
      </c>
      <c r="G36" s="80">
        <f t="shared" si="10"/>
        <v>0</v>
      </c>
      <c r="H36" s="80"/>
      <c r="I36" s="80">
        <f t="shared" si="10"/>
        <v>1436</v>
      </c>
      <c r="J36" s="80">
        <f t="shared" si="10"/>
        <v>0</v>
      </c>
      <c r="K36" s="80"/>
      <c r="L36" s="80">
        <f t="shared" si="10"/>
        <v>0</v>
      </c>
      <c r="M36" s="80">
        <f t="shared" si="10"/>
        <v>0</v>
      </c>
      <c r="N36" s="81">
        <f t="shared" si="10"/>
        <v>1436</v>
      </c>
      <c r="O36" s="18"/>
    </row>
    <row r="37" spans="1:15" ht="12" customHeight="1" thickBot="1">
      <c r="A37" s="82" t="s">
        <v>150</v>
      </c>
      <c r="B37" s="83" t="s">
        <v>42</v>
      </c>
      <c r="C37" s="84"/>
      <c r="D37" s="84"/>
      <c r="E37" s="84"/>
      <c r="F37" s="84"/>
      <c r="G37" s="84"/>
      <c r="H37" s="84"/>
      <c r="I37" s="84">
        <f>SUM(C37:H37)</f>
        <v>0</v>
      </c>
      <c r="J37" s="84"/>
      <c r="K37" s="84"/>
      <c r="L37" s="84"/>
      <c r="M37" s="84">
        <f t="shared" si="1"/>
        <v>0</v>
      </c>
      <c r="N37" s="85">
        <f t="shared" si="0"/>
        <v>0</v>
      </c>
      <c r="O37" s="13"/>
    </row>
    <row r="38" spans="1:15" s="5" customFormat="1" ht="12" customHeight="1">
      <c r="A38" s="92" t="s">
        <v>43</v>
      </c>
      <c r="B38" s="93" t="s">
        <v>44</v>
      </c>
      <c r="C38" s="94">
        <f>C29+C30+C31+C32+C33+C34+C37</f>
        <v>1195</v>
      </c>
      <c r="D38" s="94">
        <f aca="true" t="shared" si="11" ref="D38:N38">D29+D30+D31+D32+D33+D34+D37</f>
        <v>490</v>
      </c>
      <c r="E38" s="94">
        <f t="shared" si="11"/>
        <v>296</v>
      </c>
      <c r="F38" s="94">
        <f t="shared" si="11"/>
        <v>7060</v>
      </c>
      <c r="G38" s="94">
        <f t="shared" si="11"/>
        <v>0</v>
      </c>
      <c r="H38" s="94"/>
      <c r="I38" s="94">
        <f t="shared" si="11"/>
        <v>9041</v>
      </c>
      <c r="J38" s="94">
        <f t="shared" si="11"/>
        <v>0</v>
      </c>
      <c r="K38" s="94">
        <f t="shared" si="11"/>
        <v>0</v>
      </c>
      <c r="L38" s="94">
        <f t="shared" si="11"/>
        <v>0</v>
      </c>
      <c r="M38" s="94">
        <f t="shared" si="11"/>
        <v>0</v>
      </c>
      <c r="N38" s="95">
        <f t="shared" si="11"/>
        <v>9041</v>
      </c>
      <c r="O38" s="15"/>
    </row>
    <row r="39" spans="1:15" s="5" customFormat="1" ht="12" customHeight="1">
      <c r="A39" s="96"/>
      <c r="B39" s="97" t="s">
        <v>159</v>
      </c>
      <c r="C39" s="98">
        <f>C35</f>
        <v>365</v>
      </c>
      <c r="D39" s="98">
        <f aca="true" t="shared" si="12" ref="D39:N39">D35</f>
        <v>115</v>
      </c>
      <c r="E39" s="98">
        <f t="shared" si="12"/>
        <v>647</v>
      </c>
      <c r="F39" s="98">
        <f t="shared" si="12"/>
        <v>0</v>
      </c>
      <c r="G39" s="98">
        <f t="shared" si="12"/>
        <v>0</v>
      </c>
      <c r="H39" s="98"/>
      <c r="I39" s="98">
        <f t="shared" si="12"/>
        <v>1127</v>
      </c>
      <c r="J39" s="98">
        <f t="shared" si="12"/>
        <v>0</v>
      </c>
      <c r="K39" s="98">
        <f t="shared" si="12"/>
        <v>0</v>
      </c>
      <c r="L39" s="98">
        <f t="shared" si="12"/>
        <v>0</v>
      </c>
      <c r="M39" s="98">
        <f t="shared" si="12"/>
        <v>0</v>
      </c>
      <c r="N39" s="99">
        <f t="shared" si="12"/>
        <v>1127</v>
      </c>
      <c r="O39" s="15"/>
    </row>
    <row r="40" spans="1:15" s="5" customFormat="1" ht="12" customHeight="1" thickBot="1">
      <c r="A40" s="100"/>
      <c r="B40" s="101" t="s">
        <v>160</v>
      </c>
      <c r="C40" s="102">
        <f>C31+C32+C33+C36+C37+C29+C30</f>
        <v>1560</v>
      </c>
      <c r="D40" s="102">
        <f aca="true" t="shared" si="13" ref="D40:N40">D31+D32+D33+D36+D37+D29+D30</f>
        <v>605</v>
      </c>
      <c r="E40" s="102">
        <f t="shared" si="13"/>
        <v>943</v>
      </c>
      <c r="F40" s="102">
        <f t="shared" si="13"/>
        <v>7060</v>
      </c>
      <c r="G40" s="102">
        <f t="shared" si="13"/>
        <v>0</v>
      </c>
      <c r="H40" s="102"/>
      <c r="I40" s="102">
        <f t="shared" si="13"/>
        <v>10168</v>
      </c>
      <c r="J40" s="102">
        <f t="shared" si="13"/>
        <v>0</v>
      </c>
      <c r="K40" s="102">
        <f t="shared" si="13"/>
        <v>0</v>
      </c>
      <c r="L40" s="102">
        <f t="shared" si="13"/>
        <v>0</v>
      </c>
      <c r="M40" s="102">
        <f t="shared" si="13"/>
        <v>0</v>
      </c>
      <c r="N40" s="103">
        <f t="shared" si="13"/>
        <v>10168</v>
      </c>
      <c r="O40" s="15"/>
    </row>
    <row r="41" spans="1:15" ht="12" customHeight="1" thickBot="1">
      <c r="A41" s="86" t="s">
        <v>45</v>
      </c>
      <c r="B41" s="87" t="s">
        <v>46</v>
      </c>
      <c r="C41" s="88"/>
      <c r="D41" s="88"/>
      <c r="E41" s="88">
        <v>358</v>
      </c>
      <c r="F41" s="88"/>
      <c r="G41" s="88"/>
      <c r="H41" s="88"/>
      <c r="I41" s="88">
        <f>SUM(C41:H41)</f>
        <v>358</v>
      </c>
      <c r="J41" s="88"/>
      <c r="K41" s="88"/>
      <c r="L41" s="88"/>
      <c r="M41" s="88">
        <f t="shared" si="1"/>
        <v>0</v>
      </c>
      <c r="N41" s="89">
        <f t="shared" si="0"/>
        <v>358</v>
      </c>
      <c r="O41" s="8"/>
    </row>
    <row r="42" spans="1:15" ht="12" customHeight="1">
      <c r="A42" s="36" t="s">
        <v>47</v>
      </c>
      <c r="B42" s="60" t="s">
        <v>48</v>
      </c>
      <c r="C42" s="61">
        <v>300</v>
      </c>
      <c r="D42" s="61">
        <v>87</v>
      </c>
      <c r="E42" s="61">
        <v>629</v>
      </c>
      <c r="F42" s="61"/>
      <c r="G42" s="61"/>
      <c r="H42" s="61"/>
      <c r="I42" s="61">
        <f>SUM(C42:H42)</f>
        <v>1016</v>
      </c>
      <c r="J42" s="61"/>
      <c r="K42" s="61"/>
      <c r="L42" s="61"/>
      <c r="M42" s="61">
        <f t="shared" si="1"/>
        <v>0</v>
      </c>
      <c r="N42" s="62">
        <f t="shared" si="0"/>
        <v>1016</v>
      </c>
      <c r="O42" s="8"/>
    </row>
    <row r="43" spans="1:15" ht="12" customHeight="1">
      <c r="A43" s="69"/>
      <c r="B43" s="70" t="s">
        <v>123</v>
      </c>
      <c r="C43" s="71">
        <v>83</v>
      </c>
      <c r="D43" s="71">
        <v>27</v>
      </c>
      <c r="E43" s="71">
        <v>18</v>
      </c>
      <c r="F43" s="71"/>
      <c r="G43" s="71"/>
      <c r="H43" s="71"/>
      <c r="I43" s="71">
        <f>SUM(C43:H43)</f>
        <v>128</v>
      </c>
      <c r="J43" s="71"/>
      <c r="K43" s="71"/>
      <c r="L43" s="71"/>
      <c r="M43" s="71">
        <f t="shared" si="1"/>
        <v>0</v>
      </c>
      <c r="N43" s="72">
        <f t="shared" si="0"/>
        <v>128</v>
      </c>
      <c r="O43" s="8"/>
    </row>
    <row r="44" spans="1:15" s="19" customFormat="1" ht="12" customHeight="1" thickBot="1">
      <c r="A44" s="73"/>
      <c r="B44" s="74" t="s">
        <v>133</v>
      </c>
      <c r="C44" s="90">
        <f>SUM(C42:C43)</f>
        <v>383</v>
      </c>
      <c r="D44" s="90">
        <f aca="true" t="shared" si="14" ref="D44:N44">SUM(D42:D43)</f>
        <v>114</v>
      </c>
      <c r="E44" s="90">
        <f t="shared" si="14"/>
        <v>647</v>
      </c>
      <c r="F44" s="90">
        <f t="shared" si="14"/>
        <v>0</v>
      </c>
      <c r="G44" s="90">
        <f t="shared" si="14"/>
        <v>0</v>
      </c>
      <c r="H44" s="90"/>
      <c r="I44" s="90">
        <f t="shared" si="14"/>
        <v>1144</v>
      </c>
      <c r="J44" s="90">
        <f t="shared" si="14"/>
        <v>0</v>
      </c>
      <c r="K44" s="90">
        <f t="shared" si="14"/>
        <v>0</v>
      </c>
      <c r="L44" s="90">
        <f t="shared" si="14"/>
        <v>0</v>
      </c>
      <c r="M44" s="90">
        <f t="shared" si="14"/>
        <v>0</v>
      </c>
      <c r="N44" s="91">
        <f t="shared" si="14"/>
        <v>1144</v>
      </c>
      <c r="O44" s="18"/>
    </row>
    <row r="45" spans="1:15" s="5" customFormat="1" ht="12" customHeight="1">
      <c r="A45" s="92" t="s">
        <v>49</v>
      </c>
      <c r="B45" s="93" t="s">
        <v>50</v>
      </c>
      <c r="C45" s="94">
        <f>C41+C42</f>
        <v>300</v>
      </c>
      <c r="D45" s="94">
        <f>D41+D42</f>
        <v>87</v>
      </c>
      <c r="E45" s="94">
        <f>E41+E42</f>
        <v>987</v>
      </c>
      <c r="F45" s="94">
        <f>F41+F42</f>
        <v>0</v>
      </c>
      <c r="G45" s="94">
        <f>G41+G42</f>
        <v>0</v>
      </c>
      <c r="H45" s="94"/>
      <c r="I45" s="94">
        <f>I41+I42</f>
        <v>1374</v>
      </c>
      <c r="J45" s="94">
        <f>J41+J42</f>
        <v>0</v>
      </c>
      <c r="K45" s="94">
        <f>K41+K42</f>
        <v>0</v>
      </c>
      <c r="L45" s="94">
        <f>L41+L42</f>
        <v>0</v>
      </c>
      <c r="M45" s="94">
        <f>M41+M42</f>
        <v>0</v>
      </c>
      <c r="N45" s="95">
        <f>N41+N42</f>
        <v>1374</v>
      </c>
      <c r="O45" s="15"/>
    </row>
    <row r="46" spans="1:15" s="5" customFormat="1" ht="12" customHeight="1">
      <c r="A46" s="96"/>
      <c r="B46" s="97" t="s">
        <v>161</v>
      </c>
      <c r="C46" s="98">
        <f>C43</f>
        <v>83</v>
      </c>
      <c r="D46" s="98">
        <f aca="true" t="shared" si="15" ref="D46:N46">D43</f>
        <v>27</v>
      </c>
      <c r="E46" s="98">
        <f t="shared" si="15"/>
        <v>18</v>
      </c>
      <c r="F46" s="98">
        <f t="shared" si="15"/>
        <v>0</v>
      </c>
      <c r="G46" s="98">
        <f t="shared" si="15"/>
        <v>0</v>
      </c>
      <c r="H46" s="98"/>
      <c r="I46" s="98">
        <f t="shared" si="15"/>
        <v>128</v>
      </c>
      <c r="J46" s="98">
        <f t="shared" si="15"/>
        <v>0</v>
      </c>
      <c r="K46" s="98">
        <f t="shared" si="15"/>
        <v>0</v>
      </c>
      <c r="L46" s="98">
        <f t="shared" si="15"/>
        <v>0</v>
      </c>
      <c r="M46" s="98">
        <f t="shared" si="15"/>
        <v>0</v>
      </c>
      <c r="N46" s="99">
        <f t="shared" si="15"/>
        <v>128</v>
      </c>
      <c r="O46" s="15"/>
    </row>
    <row r="47" spans="1:15" s="29" customFormat="1" ht="12.75" customHeight="1" thickBot="1">
      <c r="A47" s="100"/>
      <c r="B47" s="101" t="s">
        <v>162</v>
      </c>
      <c r="C47" s="102">
        <f>C44+C41</f>
        <v>383</v>
      </c>
      <c r="D47" s="102">
        <f>D44+D41</f>
        <v>114</v>
      </c>
      <c r="E47" s="102">
        <f>E44+E41</f>
        <v>1005</v>
      </c>
      <c r="F47" s="102">
        <f>F44+F41</f>
        <v>0</v>
      </c>
      <c r="G47" s="102">
        <f>G44+G41</f>
        <v>0</v>
      </c>
      <c r="H47" s="102"/>
      <c r="I47" s="102">
        <f>I44+I41</f>
        <v>1502</v>
      </c>
      <c r="J47" s="102">
        <f>J44+J41</f>
        <v>0</v>
      </c>
      <c r="K47" s="102">
        <f>K44+K41</f>
        <v>0</v>
      </c>
      <c r="L47" s="102">
        <f>L44+L41</f>
        <v>0</v>
      </c>
      <c r="M47" s="102">
        <f>M44+M41</f>
        <v>0</v>
      </c>
      <c r="N47" s="103">
        <f>N44+N41</f>
        <v>1502</v>
      </c>
      <c r="O47" s="15"/>
    </row>
    <row r="48" spans="1:15" ht="11.25" customHeight="1">
      <c r="A48" s="36" t="s">
        <v>51</v>
      </c>
      <c r="B48" s="60" t="s">
        <v>52</v>
      </c>
      <c r="C48" s="61">
        <v>0</v>
      </c>
      <c r="D48" s="61"/>
      <c r="E48" s="61">
        <v>317</v>
      </c>
      <c r="F48" s="61"/>
      <c r="G48" s="61"/>
      <c r="H48" s="61"/>
      <c r="I48" s="61">
        <f>SUM(C48:H48)</f>
        <v>317</v>
      </c>
      <c r="J48" s="61"/>
      <c r="K48" s="61"/>
      <c r="L48" s="61"/>
      <c r="M48" s="61">
        <f t="shared" si="1"/>
        <v>0</v>
      </c>
      <c r="N48" s="62">
        <f t="shared" si="0"/>
        <v>317</v>
      </c>
      <c r="O48" s="8"/>
    </row>
    <row r="49" spans="1:15" ht="11.25" customHeight="1">
      <c r="A49" s="69"/>
      <c r="B49" s="70" t="s">
        <v>126</v>
      </c>
      <c r="C49" s="71">
        <v>511</v>
      </c>
      <c r="D49" s="71">
        <v>161</v>
      </c>
      <c r="E49" s="71">
        <v>905</v>
      </c>
      <c r="F49" s="71"/>
      <c r="G49" s="71"/>
      <c r="H49" s="71"/>
      <c r="I49" s="71">
        <f>SUM(C49:H49)</f>
        <v>1577</v>
      </c>
      <c r="J49" s="71"/>
      <c r="K49" s="71"/>
      <c r="L49" s="71"/>
      <c r="M49" s="71">
        <f t="shared" si="1"/>
        <v>0</v>
      </c>
      <c r="N49" s="72">
        <f t="shared" si="0"/>
        <v>1577</v>
      </c>
      <c r="O49" s="8"/>
    </row>
    <row r="50" spans="1:15" s="19" customFormat="1" ht="11.25" customHeight="1" thickBot="1">
      <c r="A50" s="78"/>
      <c r="B50" s="79" t="s">
        <v>130</v>
      </c>
      <c r="C50" s="80">
        <f>SUM(C48:C49)</f>
        <v>511</v>
      </c>
      <c r="D50" s="80">
        <f aca="true" t="shared" si="16" ref="D50:N50">SUM(D48:D49)</f>
        <v>161</v>
      </c>
      <c r="E50" s="80">
        <f t="shared" si="16"/>
        <v>1222</v>
      </c>
      <c r="F50" s="80">
        <f t="shared" si="16"/>
        <v>0</v>
      </c>
      <c r="G50" s="80">
        <f t="shared" si="16"/>
        <v>0</v>
      </c>
      <c r="H50" s="80"/>
      <c r="I50" s="80">
        <f t="shared" si="16"/>
        <v>1894</v>
      </c>
      <c r="J50" s="80">
        <f t="shared" si="16"/>
        <v>0</v>
      </c>
      <c r="K50" s="80">
        <f t="shared" si="16"/>
        <v>0</v>
      </c>
      <c r="L50" s="80">
        <f t="shared" si="16"/>
        <v>0</v>
      </c>
      <c r="M50" s="80">
        <f t="shared" si="16"/>
        <v>0</v>
      </c>
      <c r="N50" s="81">
        <f t="shared" si="16"/>
        <v>1894</v>
      </c>
      <c r="O50" s="18"/>
    </row>
    <row r="51" spans="1:15" ht="11.25" customHeight="1">
      <c r="A51" s="36" t="s">
        <v>53</v>
      </c>
      <c r="B51" s="60" t="s">
        <v>54</v>
      </c>
      <c r="C51" s="61"/>
      <c r="D51" s="61"/>
      <c r="E51" s="61">
        <v>12501</v>
      </c>
      <c r="F51" s="61"/>
      <c r="G51" s="61"/>
      <c r="H51" s="61"/>
      <c r="I51" s="61">
        <f>SUM(C51:H51)</f>
        <v>12501</v>
      </c>
      <c r="J51" s="61">
        <v>13600</v>
      </c>
      <c r="K51" s="61"/>
      <c r="L51" s="61">
        <v>15080</v>
      </c>
      <c r="M51" s="61">
        <f t="shared" si="1"/>
        <v>28680</v>
      </c>
      <c r="N51" s="62">
        <f t="shared" si="0"/>
        <v>41181</v>
      </c>
      <c r="O51" s="8"/>
    </row>
    <row r="52" spans="1:15" ht="11.25" customHeight="1">
      <c r="A52" s="69"/>
      <c r="B52" s="70" t="s">
        <v>126</v>
      </c>
      <c r="C52" s="71">
        <v>2351</v>
      </c>
      <c r="D52" s="71">
        <v>753</v>
      </c>
      <c r="E52" s="71">
        <v>430</v>
      </c>
      <c r="F52" s="71"/>
      <c r="G52" s="71"/>
      <c r="H52" s="71"/>
      <c r="I52" s="106">
        <f>SUM(C52:H52)</f>
        <v>3534</v>
      </c>
      <c r="J52" s="71"/>
      <c r="K52" s="71"/>
      <c r="L52" s="71"/>
      <c r="M52" s="106">
        <f t="shared" si="1"/>
        <v>0</v>
      </c>
      <c r="N52" s="107">
        <f t="shared" si="0"/>
        <v>3534</v>
      </c>
      <c r="O52" s="8"/>
    </row>
    <row r="53" spans="1:15" s="19" customFormat="1" ht="11.25" customHeight="1" thickBot="1">
      <c r="A53" s="78"/>
      <c r="B53" s="79" t="s">
        <v>131</v>
      </c>
      <c r="C53" s="80">
        <f>SUM(C51:C52)</f>
        <v>2351</v>
      </c>
      <c r="D53" s="80">
        <f aca="true" t="shared" si="17" ref="D53:N53">SUM(D51:D52)</f>
        <v>753</v>
      </c>
      <c r="E53" s="80">
        <f t="shared" si="17"/>
        <v>12931</v>
      </c>
      <c r="F53" s="80">
        <f t="shared" si="17"/>
        <v>0</v>
      </c>
      <c r="G53" s="80">
        <f t="shared" si="17"/>
        <v>0</v>
      </c>
      <c r="H53" s="80"/>
      <c r="I53" s="80">
        <f t="shared" si="17"/>
        <v>16035</v>
      </c>
      <c r="J53" s="80">
        <f t="shared" si="17"/>
        <v>13600</v>
      </c>
      <c r="K53" s="80">
        <f t="shared" si="17"/>
        <v>0</v>
      </c>
      <c r="L53" s="80">
        <f t="shared" si="17"/>
        <v>15080</v>
      </c>
      <c r="M53" s="80">
        <f t="shared" si="17"/>
        <v>28680</v>
      </c>
      <c r="N53" s="81">
        <f t="shared" si="17"/>
        <v>44715</v>
      </c>
      <c r="O53" s="18"/>
    </row>
    <row r="54" spans="1:15" ht="11.25" customHeight="1">
      <c r="A54" s="36" t="s">
        <v>55</v>
      </c>
      <c r="B54" s="60" t="s">
        <v>57</v>
      </c>
      <c r="C54" s="61">
        <v>1456</v>
      </c>
      <c r="D54" s="61">
        <v>502</v>
      </c>
      <c r="E54" s="61">
        <v>9883</v>
      </c>
      <c r="F54" s="61"/>
      <c r="G54" s="61"/>
      <c r="H54" s="61"/>
      <c r="I54" s="61">
        <f>SUM(C54:H54)</f>
        <v>11841</v>
      </c>
      <c r="J54" s="61"/>
      <c r="K54" s="61"/>
      <c r="L54" s="61"/>
      <c r="M54" s="61">
        <f t="shared" si="1"/>
        <v>0</v>
      </c>
      <c r="N54" s="62">
        <f t="shared" si="0"/>
        <v>11841</v>
      </c>
      <c r="O54" s="8"/>
    </row>
    <row r="55" spans="1:15" ht="11.25" customHeight="1">
      <c r="A55" s="69"/>
      <c r="B55" s="70" t="s">
        <v>126</v>
      </c>
      <c r="C55" s="71">
        <v>495</v>
      </c>
      <c r="D55" s="71">
        <v>158</v>
      </c>
      <c r="E55" s="71">
        <v>94</v>
      </c>
      <c r="F55" s="71"/>
      <c r="G55" s="71"/>
      <c r="H55" s="71"/>
      <c r="I55" s="106">
        <f>SUM(C55:H55)</f>
        <v>747</v>
      </c>
      <c r="J55" s="71"/>
      <c r="K55" s="71"/>
      <c r="L55" s="71"/>
      <c r="M55" s="71"/>
      <c r="N55" s="107">
        <f t="shared" si="0"/>
        <v>747</v>
      </c>
      <c r="O55" s="8"/>
    </row>
    <row r="56" spans="1:15" s="19" customFormat="1" ht="11.25" customHeight="1" thickBot="1">
      <c r="A56" s="78"/>
      <c r="B56" s="79" t="s">
        <v>134</v>
      </c>
      <c r="C56" s="80">
        <f>SUM(C54:C55)</f>
        <v>1951</v>
      </c>
      <c r="D56" s="80">
        <f aca="true" t="shared" si="18" ref="D56:N56">SUM(D54:D55)</f>
        <v>660</v>
      </c>
      <c r="E56" s="80">
        <f t="shared" si="18"/>
        <v>9977</v>
      </c>
      <c r="F56" s="80">
        <f t="shared" si="18"/>
        <v>0</v>
      </c>
      <c r="G56" s="80">
        <f t="shared" si="18"/>
        <v>0</v>
      </c>
      <c r="H56" s="80"/>
      <c r="I56" s="80">
        <f t="shared" si="18"/>
        <v>12588</v>
      </c>
      <c r="J56" s="80">
        <f t="shared" si="18"/>
        <v>0</v>
      </c>
      <c r="K56" s="80">
        <f t="shared" si="18"/>
        <v>0</v>
      </c>
      <c r="L56" s="80">
        <f t="shared" si="18"/>
        <v>0</v>
      </c>
      <c r="M56" s="80">
        <f t="shared" si="18"/>
        <v>0</v>
      </c>
      <c r="N56" s="81">
        <f t="shared" si="18"/>
        <v>12588</v>
      </c>
      <c r="O56" s="20"/>
    </row>
    <row r="57" spans="1:15" ht="11.25" customHeight="1" thickBot="1">
      <c r="A57" s="82" t="s">
        <v>58</v>
      </c>
      <c r="B57" s="83" t="s">
        <v>59</v>
      </c>
      <c r="C57" s="84"/>
      <c r="D57" s="84"/>
      <c r="E57" s="84"/>
      <c r="F57" s="84"/>
      <c r="G57" s="84">
        <v>370</v>
      </c>
      <c r="H57" s="84"/>
      <c r="I57" s="84">
        <f>SUM(C57:H57)</f>
        <v>370</v>
      </c>
      <c r="J57" s="84"/>
      <c r="K57" s="84"/>
      <c r="L57" s="84"/>
      <c r="M57" s="84">
        <f t="shared" si="1"/>
        <v>0</v>
      </c>
      <c r="N57" s="85">
        <f t="shared" si="0"/>
        <v>370</v>
      </c>
      <c r="O57" s="8"/>
    </row>
    <row r="58" spans="1:15" ht="11.25" customHeight="1">
      <c r="A58" s="36" t="s">
        <v>62</v>
      </c>
      <c r="B58" s="60" t="s">
        <v>63</v>
      </c>
      <c r="C58" s="61"/>
      <c r="D58" s="61"/>
      <c r="E58" s="61">
        <v>1056</v>
      </c>
      <c r="F58" s="61"/>
      <c r="G58" s="61">
        <v>750</v>
      </c>
      <c r="H58" s="61"/>
      <c r="I58" s="61">
        <f>SUM(C58:H58)</f>
        <v>1806</v>
      </c>
      <c r="J58" s="61"/>
      <c r="K58" s="61"/>
      <c r="L58" s="61"/>
      <c r="M58" s="61">
        <f t="shared" si="1"/>
        <v>0</v>
      </c>
      <c r="N58" s="62">
        <f t="shared" si="0"/>
        <v>1806</v>
      </c>
      <c r="O58" s="8"/>
    </row>
    <row r="59" spans="1:15" ht="11.25" customHeight="1">
      <c r="A59" s="63"/>
      <c r="B59" s="64" t="s">
        <v>126</v>
      </c>
      <c r="C59" s="65">
        <v>151</v>
      </c>
      <c r="D59" s="65">
        <v>48</v>
      </c>
      <c r="E59" s="65">
        <v>29</v>
      </c>
      <c r="F59" s="65"/>
      <c r="G59" s="65"/>
      <c r="H59" s="65"/>
      <c r="I59" s="71">
        <f>SUM(C59:H59)</f>
        <v>228</v>
      </c>
      <c r="J59" s="65"/>
      <c r="K59" s="65"/>
      <c r="L59" s="65"/>
      <c r="M59" s="65"/>
      <c r="N59" s="72">
        <f t="shared" si="0"/>
        <v>228</v>
      </c>
      <c r="O59" s="8"/>
    </row>
    <row r="60" spans="1:15" ht="11.25" customHeight="1" thickBot="1">
      <c r="A60" s="108"/>
      <c r="B60" s="109" t="s">
        <v>135</v>
      </c>
      <c r="C60" s="110">
        <f>SUM(C59)</f>
        <v>151</v>
      </c>
      <c r="D60" s="110">
        <f aca="true" t="shared" si="19" ref="D60:N60">SUM(D58:D59)</f>
        <v>48</v>
      </c>
      <c r="E60" s="110">
        <f t="shared" si="19"/>
        <v>1085</v>
      </c>
      <c r="F60" s="110">
        <f t="shared" si="19"/>
        <v>0</v>
      </c>
      <c r="G60" s="110">
        <f t="shared" si="19"/>
        <v>750</v>
      </c>
      <c r="H60" s="110"/>
      <c r="I60" s="110">
        <f t="shared" si="19"/>
        <v>2034</v>
      </c>
      <c r="J60" s="110">
        <f t="shared" si="19"/>
        <v>0</v>
      </c>
      <c r="K60" s="110">
        <f t="shared" si="19"/>
        <v>0</v>
      </c>
      <c r="L60" s="110">
        <f t="shared" si="19"/>
        <v>0</v>
      </c>
      <c r="M60" s="110">
        <f t="shared" si="19"/>
        <v>0</v>
      </c>
      <c r="N60" s="111">
        <f t="shared" si="19"/>
        <v>2034</v>
      </c>
      <c r="O60" s="8"/>
    </row>
    <row r="61" spans="1:15" ht="11.25" customHeight="1" thickBot="1">
      <c r="A61" s="112" t="s">
        <v>60</v>
      </c>
      <c r="B61" s="113" t="s">
        <v>61</v>
      </c>
      <c r="C61" s="67"/>
      <c r="D61" s="67"/>
      <c r="E61" s="67"/>
      <c r="F61" s="67"/>
      <c r="G61" s="67">
        <v>3200</v>
      </c>
      <c r="H61" s="67"/>
      <c r="I61" s="67">
        <f>SUM(C61:H61)</f>
        <v>3200</v>
      </c>
      <c r="J61" s="67"/>
      <c r="K61" s="67"/>
      <c r="L61" s="67"/>
      <c r="M61" s="67">
        <f t="shared" si="1"/>
        <v>0</v>
      </c>
      <c r="N61" s="68">
        <f t="shared" si="0"/>
        <v>3200</v>
      </c>
      <c r="O61" s="8"/>
    </row>
    <row r="62" spans="1:15" ht="11.25" customHeight="1" thickBot="1">
      <c r="A62" s="86" t="s">
        <v>175</v>
      </c>
      <c r="B62" s="87" t="s">
        <v>174</v>
      </c>
      <c r="C62" s="88"/>
      <c r="D62" s="88"/>
      <c r="E62" s="88"/>
      <c r="F62" s="88"/>
      <c r="G62" s="88"/>
      <c r="H62" s="88">
        <v>18650</v>
      </c>
      <c r="I62" s="88">
        <f>SUM(C62:H62)</f>
        <v>18650</v>
      </c>
      <c r="J62" s="88"/>
      <c r="K62" s="88"/>
      <c r="L62" s="88"/>
      <c r="M62" s="88">
        <f t="shared" si="1"/>
        <v>0</v>
      </c>
      <c r="N62" s="89">
        <f t="shared" si="0"/>
        <v>18650</v>
      </c>
      <c r="O62" s="8"/>
    </row>
    <row r="63" spans="1:15" s="2" customFormat="1" ht="12" customHeight="1">
      <c r="A63" s="114" t="s">
        <v>64</v>
      </c>
      <c r="B63" s="115" t="s">
        <v>65</v>
      </c>
      <c r="C63" s="116">
        <f>C48+C51+C54+C57+C58+C61+C62</f>
        <v>1456</v>
      </c>
      <c r="D63" s="116">
        <f aca="true" t="shared" si="20" ref="D63:N63">D48+D51+D54+D57+D58+D61+D62</f>
        <v>502</v>
      </c>
      <c r="E63" s="116">
        <f t="shared" si="20"/>
        <v>23757</v>
      </c>
      <c r="F63" s="116">
        <f t="shared" si="20"/>
        <v>0</v>
      </c>
      <c r="G63" s="116">
        <f t="shared" si="20"/>
        <v>4320</v>
      </c>
      <c r="H63" s="116">
        <f t="shared" si="20"/>
        <v>18650</v>
      </c>
      <c r="I63" s="116">
        <f t="shared" si="20"/>
        <v>48685</v>
      </c>
      <c r="J63" s="116">
        <f t="shared" si="20"/>
        <v>13600</v>
      </c>
      <c r="K63" s="116">
        <f t="shared" si="20"/>
        <v>0</v>
      </c>
      <c r="L63" s="116">
        <f t="shared" si="20"/>
        <v>15080</v>
      </c>
      <c r="M63" s="116">
        <f t="shared" si="20"/>
        <v>28680</v>
      </c>
      <c r="N63" s="117">
        <f t="shared" si="20"/>
        <v>77365</v>
      </c>
      <c r="O63" s="13"/>
    </row>
    <row r="64" spans="1:15" s="2" customFormat="1" ht="12" customHeight="1">
      <c r="A64" s="118"/>
      <c r="B64" s="119" t="s">
        <v>161</v>
      </c>
      <c r="C64" s="120">
        <f>C49+C52+C55+C59</f>
        <v>3508</v>
      </c>
      <c r="D64" s="120">
        <f aca="true" t="shared" si="21" ref="D64:N64">D49+D52+D55+D59</f>
        <v>1120</v>
      </c>
      <c r="E64" s="120">
        <f t="shared" si="21"/>
        <v>1458</v>
      </c>
      <c r="F64" s="120">
        <f t="shared" si="21"/>
        <v>0</v>
      </c>
      <c r="G64" s="120">
        <f t="shared" si="21"/>
        <v>0</v>
      </c>
      <c r="H64" s="120"/>
      <c r="I64" s="120">
        <f t="shared" si="21"/>
        <v>6086</v>
      </c>
      <c r="J64" s="120">
        <f t="shared" si="21"/>
        <v>0</v>
      </c>
      <c r="K64" s="120">
        <f t="shared" si="21"/>
        <v>0</v>
      </c>
      <c r="L64" s="120">
        <f t="shared" si="21"/>
        <v>0</v>
      </c>
      <c r="M64" s="120">
        <f t="shared" si="21"/>
        <v>0</v>
      </c>
      <c r="N64" s="121">
        <f t="shared" si="21"/>
        <v>6086</v>
      </c>
      <c r="O64" s="13"/>
    </row>
    <row r="65" spans="1:15" s="2" customFormat="1" ht="12" customHeight="1" thickBot="1">
      <c r="A65" s="122"/>
      <c r="B65" s="123" t="s">
        <v>163</v>
      </c>
      <c r="C65" s="124">
        <f>C50+C53+C56+C57+C60+C61+C62</f>
        <v>4964</v>
      </c>
      <c r="D65" s="124">
        <f aca="true" t="shared" si="22" ref="D65:N65">D50+D53+D56+D57+D60+D61+D62</f>
        <v>1622</v>
      </c>
      <c r="E65" s="124">
        <f t="shared" si="22"/>
        <v>25215</v>
      </c>
      <c r="F65" s="124">
        <f t="shared" si="22"/>
        <v>0</v>
      </c>
      <c r="G65" s="124">
        <f t="shared" si="22"/>
        <v>4320</v>
      </c>
      <c r="H65" s="124">
        <f t="shared" si="22"/>
        <v>18650</v>
      </c>
      <c r="I65" s="124">
        <f t="shared" si="22"/>
        <v>54771</v>
      </c>
      <c r="J65" s="124">
        <f t="shared" si="22"/>
        <v>13600</v>
      </c>
      <c r="K65" s="124">
        <f t="shared" si="22"/>
        <v>0</v>
      </c>
      <c r="L65" s="124">
        <f t="shared" si="22"/>
        <v>15080</v>
      </c>
      <c r="M65" s="124">
        <f t="shared" si="22"/>
        <v>28680</v>
      </c>
      <c r="N65" s="124">
        <f t="shared" si="22"/>
        <v>83451</v>
      </c>
      <c r="O65" s="13"/>
    </row>
    <row r="66" spans="1:15" ht="12" customHeight="1">
      <c r="A66" s="104" t="s">
        <v>67</v>
      </c>
      <c r="B66" s="105" t="s">
        <v>68</v>
      </c>
      <c r="C66" s="106"/>
      <c r="D66" s="106"/>
      <c r="E66" s="106">
        <v>350</v>
      </c>
      <c r="F66" s="106"/>
      <c r="G66" s="106">
        <v>290</v>
      </c>
      <c r="H66" s="106"/>
      <c r="I66" s="106">
        <f>SUM(C66:H66)</f>
        <v>640</v>
      </c>
      <c r="J66" s="106"/>
      <c r="K66" s="106"/>
      <c r="L66" s="106"/>
      <c r="M66" s="106">
        <f>J66+L66</f>
        <v>0</v>
      </c>
      <c r="N66" s="107">
        <f>I66+M66</f>
        <v>640</v>
      </c>
      <c r="O66" s="14"/>
    </row>
    <row r="67" spans="1:15" ht="12" customHeight="1" thickBot="1">
      <c r="A67" s="63" t="s">
        <v>69</v>
      </c>
      <c r="B67" s="64" t="s">
        <v>70</v>
      </c>
      <c r="C67" s="65"/>
      <c r="D67" s="65"/>
      <c r="E67" s="65">
        <v>640</v>
      </c>
      <c r="F67" s="65"/>
      <c r="G67" s="65"/>
      <c r="H67" s="65"/>
      <c r="I67" s="65">
        <f>SUM(C67:H67)</f>
        <v>640</v>
      </c>
      <c r="J67" s="65"/>
      <c r="K67" s="65"/>
      <c r="L67" s="65"/>
      <c r="M67" s="84">
        <f>J67+L67</f>
        <v>0</v>
      </c>
      <c r="N67" s="85">
        <f>I67+M67</f>
        <v>640</v>
      </c>
      <c r="O67" s="7"/>
    </row>
    <row r="68" spans="1:15" s="2" customFormat="1" ht="12" customHeight="1" thickBot="1">
      <c r="A68" s="125" t="s">
        <v>71</v>
      </c>
      <c r="B68" s="57" t="s">
        <v>72</v>
      </c>
      <c r="C68" s="126">
        <f>SUM(C66:C67)</f>
        <v>0</v>
      </c>
      <c r="D68" s="126">
        <f>SUM(D66:D67)</f>
        <v>0</v>
      </c>
      <c r="E68" s="126">
        <f>SUM(E66:E67)</f>
        <v>990</v>
      </c>
      <c r="F68" s="126">
        <f>SUM(F66:F67)</f>
        <v>0</v>
      </c>
      <c r="G68" s="126">
        <f>SUM(G66:G67)</f>
        <v>290</v>
      </c>
      <c r="H68" s="126"/>
      <c r="I68" s="126">
        <f>SUM(C68:H68)</f>
        <v>1280</v>
      </c>
      <c r="J68" s="126"/>
      <c r="K68" s="127"/>
      <c r="L68" s="127">
        <f>SUM(L66:L67)</f>
        <v>0</v>
      </c>
      <c r="M68" s="128">
        <f>J68+L68</f>
        <v>0</v>
      </c>
      <c r="N68" s="68">
        <f>I68+M68</f>
        <v>1280</v>
      </c>
      <c r="O68" s="7"/>
    </row>
    <row r="69" spans="1:15" s="11" customFormat="1" ht="12" customHeight="1">
      <c r="A69" s="129">
        <v>1</v>
      </c>
      <c r="B69" s="130" t="s">
        <v>73</v>
      </c>
      <c r="C69" s="131">
        <f>C7+C26+C38+C45+C63+C68</f>
        <v>87592</v>
      </c>
      <c r="D69" s="131">
        <f>D7+D26+D38+D45+D63+D68</f>
        <v>27628</v>
      </c>
      <c r="E69" s="131">
        <f>E7+E26+E38+E45+E63+E68</f>
        <v>61274</v>
      </c>
      <c r="F69" s="131">
        <f>F7+F26+F38+F45+F63+F68</f>
        <v>7060</v>
      </c>
      <c r="G69" s="131">
        <f>G7+G26+G38+G45+G63+G68</f>
        <v>4710</v>
      </c>
      <c r="H69" s="131">
        <f>H7+H26+H38+H45+H63+H68</f>
        <v>18650</v>
      </c>
      <c r="I69" s="131">
        <f>I7+I26+I38+I45+I63+I68</f>
        <v>206914</v>
      </c>
      <c r="J69" s="131">
        <f>J7+J26+J38+J45+J63+J68</f>
        <v>25600</v>
      </c>
      <c r="K69" s="131">
        <f>K7+K26+K38+K45+K63+K68</f>
        <v>79384</v>
      </c>
      <c r="L69" s="131">
        <f>L7+L26+L38+L45+L63+L68</f>
        <v>22041</v>
      </c>
      <c r="M69" s="131">
        <f>M7+M26+M38+M45+M63+M68</f>
        <v>127025</v>
      </c>
      <c r="N69" s="132">
        <f>N7+N26+N38+N45+N63+N68</f>
        <v>333939</v>
      </c>
      <c r="O69" s="15"/>
    </row>
    <row r="70" spans="1:15" s="11" customFormat="1" ht="12" customHeight="1">
      <c r="A70" s="133"/>
      <c r="B70" s="134" t="s">
        <v>161</v>
      </c>
      <c r="C70" s="135">
        <f>C27+C39+C46+C64</f>
        <v>7709</v>
      </c>
      <c r="D70" s="135">
        <f>D27+D39+D46+D64</f>
        <v>2468</v>
      </c>
      <c r="E70" s="135">
        <f>E27+E39+E46+E64</f>
        <v>3114</v>
      </c>
      <c r="F70" s="135">
        <f>F27+F39+F46+F64</f>
        <v>0</v>
      </c>
      <c r="G70" s="135">
        <f>G27+G39+G46+G64</f>
        <v>0</v>
      </c>
      <c r="H70" s="135">
        <f>H27+H39+H46+H64</f>
        <v>0</v>
      </c>
      <c r="I70" s="135">
        <f>I27+I39+I46+I64</f>
        <v>13291</v>
      </c>
      <c r="J70" s="135">
        <f>J27+J39+J46+J64</f>
        <v>0</v>
      </c>
      <c r="K70" s="135">
        <f>K27+K39+K46+K64</f>
        <v>0</v>
      </c>
      <c r="L70" s="135">
        <f>L27+L39+L46+L64</f>
        <v>0</v>
      </c>
      <c r="M70" s="135">
        <f>M27+M39+M46+M64</f>
        <v>0</v>
      </c>
      <c r="N70" s="136">
        <f>N27+N39+N46+N64</f>
        <v>13291</v>
      </c>
      <c r="O70" s="15"/>
    </row>
    <row r="71" spans="1:15" s="11" customFormat="1" ht="12" customHeight="1" thickBot="1">
      <c r="A71" s="137"/>
      <c r="B71" s="138" t="s">
        <v>164</v>
      </c>
      <c r="C71" s="139">
        <f>C7+C28+C40+C47+C65+C68</f>
        <v>95301</v>
      </c>
      <c r="D71" s="139">
        <f>D7+D28+D40+D47+D65+D68</f>
        <v>30096</v>
      </c>
      <c r="E71" s="139">
        <f>E7+E28+E40+E47+E65+E68</f>
        <v>64388</v>
      </c>
      <c r="F71" s="139">
        <f>F7+F28+F40+F47+F65+F68</f>
        <v>7060</v>
      </c>
      <c r="G71" s="139">
        <f>G7+G28+G40+G47+G65+G68</f>
        <v>4710</v>
      </c>
      <c r="H71" s="139">
        <f>H7+H28+H40+H47+H65+H68</f>
        <v>18650</v>
      </c>
      <c r="I71" s="139">
        <f>I7+I28+I40+I47+I65+I68</f>
        <v>220205</v>
      </c>
      <c r="J71" s="139">
        <f>J7+J28+J40+J47+J65+J68</f>
        <v>25600</v>
      </c>
      <c r="K71" s="139">
        <f>K7+K28+K40+K47+K65+K68</f>
        <v>79384</v>
      </c>
      <c r="L71" s="139">
        <f>L7+L28+L40+L47+L65+L68</f>
        <v>22041</v>
      </c>
      <c r="M71" s="139">
        <f>M7+M28+M40+M47+M65+M68</f>
        <v>127025</v>
      </c>
      <c r="N71" s="140">
        <f>N7+N28+N40+N47+N65+N68</f>
        <v>347230</v>
      </c>
      <c r="O71" s="15"/>
    </row>
    <row r="72" spans="1:15" ht="12" customHeight="1">
      <c r="A72" s="104" t="s">
        <v>74</v>
      </c>
      <c r="B72" s="105" t="s">
        <v>75</v>
      </c>
      <c r="C72" s="106">
        <v>27483</v>
      </c>
      <c r="D72" s="106">
        <v>8782</v>
      </c>
      <c r="E72" s="106">
        <v>2534</v>
      </c>
      <c r="F72" s="106"/>
      <c r="G72" s="106"/>
      <c r="H72" s="106"/>
      <c r="I72" s="106">
        <f>SUM(C72:H72)</f>
        <v>38799</v>
      </c>
      <c r="J72" s="106"/>
      <c r="K72" s="106"/>
      <c r="L72" s="106"/>
      <c r="M72" s="106">
        <f>J72+L72</f>
        <v>0</v>
      </c>
      <c r="N72" s="107">
        <f>I72+M72</f>
        <v>38799</v>
      </c>
      <c r="O72" s="7"/>
    </row>
    <row r="73" spans="1:15" ht="12" customHeight="1" thickBot="1">
      <c r="A73" s="63" t="s">
        <v>76</v>
      </c>
      <c r="B73" s="64" t="s">
        <v>171</v>
      </c>
      <c r="C73" s="65"/>
      <c r="D73" s="65"/>
      <c r="E73" s="65">
        <v>456</v>
      </c>
      <c r="F73" s="65"/>
      <c r="G73" s="65"/>
      <c r="H73" s="65"/>
      <c r="I73" s="65">
        <f>SUM(C73:H73)</f>
        <v>456</v>
      </c>
      <c r="J73" s="65"/>
      <c r="K73" s="65"/>
      <c r="L73" s="65"/>
      <c r="M73" s="84">
        <f>J73+L73</f>
        <v>0</v>
      </c>
      <c r="N73" s="85">
        <f>I73+M73</f>
        <v>456</v>
      </c>
      <c r="O73" s="7"/>
    </row>
    <row r="74" spans="1:15" ht="12" customHeight="1">
      <c r="A74" s="36" t="s">
        <v>77</v>
      </c>
      <c r="B74" s="60" t="s">
        <v>78</v>
      </c>
      <c r="C74" s="61"/>
      <c r="D74" s="61"/>
      <c r="E74" s="61">
        <v>666</v>
      </c>
      <c r="F74" s="61"/>
      <c r="G74" s="61"/>
      <c r="H74" s="61"/>
      <c r="I74" s="61">
        <f>SUM(C74:H74)</f>
        <v>666</v>
      </c>
      <c r="J74" s="61"/>
      <c r="K74" s="61"/>
      <c r="L74" s="61"/>
      <c r="M74" s="61">
        <f>J74+L74</f>
        <v>0</v>
      </c>
      <c r="N74" s="62">
        <f>I74+M74</f>
        <v>666</v>
      </c>
      <c r="O74" s="7"/>
    </row>
    <row r="75" spans="1:15" ht="12" customHeight="1">
      <c r="A75" s="63"/>
      <c r="B75" s="64" t="s">
        <v>126</v>
      </c>
      <c r="C75" s="65">
        <v>2989</v>
      </c>
      <c r="D75" s="65">
        <v>942</v>
      </c>
      <c r="E75" s="65">
        <v>5059</v>
      </c>
      <c r="F75" s="65"/>
      <c r="G75" s="65"/>
      <c r="H75" s="65"/>
      <c r="I75" s="71">
        <f>SUM(C75:H75)</f>
        <v>8990</v>
      </c>
      <c r="J75" s="65"/>
      <c r="K75" s="65"/>
      <c r="L75" s="65"/>
      <c r="M75" s="84"/>
      <c r="N75" s="107">
        <f>I75+M75</f>
        <v>8990</v>
      </c>
      <c r="O75" s="7"/>
    </row>
    <row r="76" spans="1:15" s="19" customFormat="1" ht="12" customHeight="1" thickBot="1">
      <c r="A76" s="73"/>
      <c r="B76" s="74" t="s">
        <v>136</v>
      </c>
      <c r="C76" s="90">
        <f>SUM(C74:C75)</f>
        <v>2989</v>
      </c>
      <c r="D76" s="90">
        <f aca="true" t="shared" si="23" ref="D76:N76">SUM(D74:D75)</f>
        <v>942</v>
      </c>
      <c r="E76" s="90">
        <f t="shared" si="23"/>
        <v>5725</v>
      </c>
      <c r="F76" s="90">
        <f t="shared" si="23"/>
        <v>0</v>
      </c>
      <c r="G76" s="90">
        <f t="shared" si="23"/>
        <v>0</v>
      </c>
      <c r="H76" s="90"/>
      <c r="I76" s="90">
        <f t="shared" si="23"/>
        <v>9656</v>
      </c>
      <c r="J76" s="90">
        <f t="shared" si="23"/>
        <v>0</v>
      </c>
      <c r="K76" s="90">
        <f t="shared" si="23"/>
        <v>0</v>
      </c>
      <c r="L76" s="90">
        <f t="shared" si="23"/>
        <v>0</v>
      </c>
      <c r="M76" s="90">
        <f t="shared" si="23"/>
        <v>0</v>
      </c>
      <c r="N76" s="91">
        <f t="shared" si="23"/>
        <v>9656</v>
      </c>
      <c r="O76" s="20"/>
    </row>
    <row r="77" spans="1:15" ht="12" customHeight="1">
      <c r="A77" s="36">
        <v>110</v>
      </c>
      <c r="B77" s="60" t="s">
        <v>79</v>
      </c>
      <c r="C77" s="61"/>
      <c r="D77" s="61"/>
      <c r="E77" s="61">
        <v>5019</v>
      </c>
      <c r="F77" s="61"/>
      <c r="G77" s="61"/>
      <c r="H77" s="61"/>
      <c r="I77" s="61">
        <f>SUM(C77:H77)</f>
        <v>5019</v>
      </c>
      <c r="J77" s="61"/>
      <c r="K77" s="61"/>
      <c r="L77" s="61"/>
      <c r="M77" s="61">
        <f>J77+L77</f>
        <v>0</v>
      </c>
      <c r="N77" s="62">
        <f>I77+M77</f>
        <v>5019</v>
      </c>
      <c r="O77" s="7"/>
    </row>
    <row r="78" spans="1:15" ht="12" customHeight="1">
      <c r="A78" s="69"/>
      <c r="B78" s="70" t="s">
        <v>132</v>
      </c>
      <c r="C78" s="71">
        <v>867</v>
      </c>
      <c r="D78" s="71">
        <v>278</v>
      </c>
      <c r="E78" s="71">
        <v>157</v>
      </c>
      <c r="F78" s="71"/>
      <c r="G78" s="71"/>
      <c r="H78" s="71"/>
      <c r="I78" s="71">
        <f>SUM(C78:H78)</f>
        <v>1302</v>
      </c>
      <c r="J78" s="71"/>
      <c r="K78" s="71"/>
      <c r="L78" s="71"/>
      <c r="M78" s="71"/>
      <c r="N78" s="72">
        <f>I78+M78</f>
        <v>1302</v>
      </c>
      <c r="O78" s="7"/>
    </row>
    <row r="79" spans="1:15" s="19" customFormat="1" ht="12" customHeight="1" thickBot="1">
      <c r="A79" s="73"/>
      <c r="B79" s="74" t="s">
        <v>137</v>
      </c>
      <c r="C79" s="90">
        <f>SUM(C77:C78)</f>
        <v>867</v>
      </c>
      <c r="D79" s="90">
        <f aca="true" t="shared" si="24" ref="D79:N79">SUM(D77:D78)</f>
        <v>278</v>
      </c>
      <c r="E79" s="90">
        <f t="shared" si="24"/>
        <v>5176</v>
      </c>
      <c r="F79" s="90">
        <f t="shared" si="24"/>
        <v>0</v>
      </c>
      <c r="G79" s="90">
        <f t="shared" si="24"/>
        <v>0</v>
      </c>
      <c r="H79" s="90"/>
      <c r="I79" s="90">
        <f t="shared" si="24"/>
        <v>6321</v>
      </c>
      <c r="J79" s="90">
        <f t="shared" si="24"/>
        <v>0</v>
      </c>
      <c r="K79" s="90">
        <f t="shared" si="24"/>
        <v>0</v>
      </c>
      <c r="L79" s="90">
        <f t="shared" si="24"/>
        <v>0</v>
      </c>
      <c r="M79" s="90">
        <f t="shared" si="24"/>
        <v>0</v>
      </c>
      <c r="N79" s="91">
        <f t="shared" si="24"/>
        <v>6321</v>
      </c>
      <c r="O79" s="20"/>
    </row>
    <row r="80" spans="1:15" s="5" customFormat="1" ht="12" customHeight="1">
      <c r="A80" s="92">
        <v>2</v>
      </c>
      <c r="B80" s="93" t="s">
        <v>107</v>
      </c>
      <c r="C80" s="94">
        <f>C72+C74+C77+C73</f>
        <v>27483</v>
      </c>
      <c r="D80" s="94">
        <f aca="true" t="shared" si="25" ref="D80:N80">D72+D74+D77+D73</f>
        <v>8782</v>
      </c>
      <c r="E80" s="94">
        <f t="shared" si="25"/>
        <v>8675</v>
      </c>
      <c r="F80" s="94">
        <f t="shared" si="25"/>
        <v>0</v>
      </c>
      <c r="G80" s="94">
        <f t="shared" si="25"/>
        <v>0</v>
      </c>
      <c r="H80" s="94"/>
      <c r="I80" s="94">
        <f t="shared" si="25"/>
        <v>44940</v>
      </c>
      <c r="J80" s="94">
        <f t="shared" si="25"/>
        <v>0</v>
      </c>
      <c r="K80" s="94">
        <f t="shared" si="25"/>
        <v>0</v>
      </c>
      <c r="L80" s="94">
        <f t="shared" si="25"/>
        <v>0</v>
      </c>
      <c r="M80" s="94">
        <f t="shared" si="25"/>
        <v>0</v>
      </c>
      <c r="N80" s="95">
        <f t="shared" si="25"/>
        <v>44940</v>
      </c>
      <c r="O80" s="16"/>
    </row>
    <row r="81" spans="1:15" s="5" customFormat="1" ht="12" customHeight="1">
      <c r="A81" s="96"/>
      <c r="B81" s="97" t="s">
        <v>161</v>
      </c>
      <c r="C81" s="98">
        <f>C75+C78</f>
        <v>3856</v>
      </c>
      <c r="D81" s="98">
        <f aca="true" t="shared" si="26" ref="D81:N81">D75+D78</f>
        <v>1220</v>
      </c>
      <c r="E81" s="98">
        <f t="shared" si="26"/>
        <v>5216</v>
      </c>
      <c r="F81" s="98">
        <f t="shared" si="26"/>
        <v>0</v>
      </c>
      <c r="G81" s="98">
        <f t="shared" si="26"/>
        <v>0</v>
      </c>
      <c r="H81" s="98"/>
      <c r="I81" s="98">
        <f t="shared" si="26"/>
        <v>10292</v>
      </c>
      <c r="J81" s="98">
        <f t="shared" si="26"/>
        <v>0</v>
      </c>
      <c r="K81" s="98">
        <f t="shared" si="26"/>
        <v>0</v>
      </c>
      <c r="L81" s="98">
        <f t="shared" si="26"/>
        <v>0</v>
      </c>
      <c r="M81" s="98">
        <f t="shared" si="26"/>
        <v>0</v>
      </c>
      <c r="N81" s="99">
        <f t="shared" si="26"/>
        <v>10292</v>
      </c>
      <c r="O81" s="16"/>
    </row>
    <row r="82" spans="1:15" s="5" customFormat="1" ht="12" customHeight="1" thickBot="1">
      <c r="A82" s="100"/>
      <c r="B82" s="101" t="s">
        <v>165</v>
      </c>
      <c r="C82" s="102">
        <f>C72+C73+C76+C79</f>
        <v>31339</v>
      </c>
      <c r="D82" s="102">
        <f aca="true" t="shared" si="27" ref="D82:N82">D72+D73+D76+D79</f>
        <v>10002</v>
      </c>
      <c r="E82" s="102">
        <f t="shared" si="27"/>
        <v>13891</v>
      </c>
      <c r="F82" s="102">
        <f t="shared" si="27"/>
        <v>0</v>
      </c>
      <c r="G82" s="102">
        <f t="shared" si="27"/>
        <v>0</v>
      </c>
      <c r="H82" s="102"/>
      <c r="I82" s="102">
        <f t="shared" si="27"/>
        <v>55232</v>
      </c>
      <c r="J82" s="102">
        <f t="shared" si="27"/>
        <v>0</v>
      </c>
      <c r="K82" s="102">
        <f t="shared" si="27"/>
        <v>0</v>
      </c>
      <c r="L82" s="102">
        <f t="shared" si="27"/>
        <v>0</v>
      </c>
      <c r="M82" s="102">
        <f t="shared" si="27"/>
        <v>0</v>
      </c>
      <c r="N82" s="103">
        <f t="shared" si="27"/>
        <v>55232</v>
      </c>
      <c r="O82" s="16"/>
    </row>
    <row r="83" spans="1:15" ht="12" customHeight="1">
      <c r="A83" s="104" t="s">
        <v>80</v>
      </c>
      <c r="B83" s="105" t="s">
        <v>81</v>
      </c>
      <c r="C83" s="106">
        <v>64713</v>
      </c>
      <c r="D83" s="106">
        <v>20583</v>
      </c>
      <c r="E83" s="106">
        <v>8175</v>
      </c>
      <c r="F83" s="106"/>
      <c r="G83" s="106"/>
      <c r="H83" s="106"/>
      <c r="I83" s="106">
        <f>SUM(C83:H83)</f>
        <v>93471</v>
      </c>
      <c r="J83" s="106"/>
      <c r="K83" s="106"/>
      <c r="L83" s="106"/>
      <c r="M83" s="106">
        <f>J83+L83</f>
        <v>0</v>
      </c>
      <c r="N83" s="107">
        <f>I83+M83</f>
        <v>93471</v>
      </c>
      <c r="O83" s="7"/>
    </row>
    <row r="84" spans="1:15" ht="12" customHeight="1">
      <c r="A84" s="69" t="s">
        <v>82</v>
      </c>
      <c r="B84" s="70" t="s">
        <v>83</v>
      </c>
      <c r="C84" s="71">
        <v>5926</v>
      </c>
      <c r="D84" s="71">
        <v>1919</v>
      </c>
      <c r="E84" s="71">
        <v>388</v>
      </c>
      <c r="F84" s="71"/>
      <c r="G84" s="71"/>
      <c r="H84" s="71"/>
      <c r="I84" s="71">
        <f>SUM(C84:H84)</f>
        <v>8233</v>
      </c>
      <c r="J84" s="71"/>
      <c r="K84" s="71"/>
      <c r="L84" s="71"/>
      <c r="M84" s="106">
        <f>J84+L84</f>
        <v>0</v>
      </c>
      <c r="N84" s="107">
        <f>I84+M84</f>
        <v>8233</v>
      </c>
      <c r="O84" s="7"/>
    </row>
    <row r="85" spans="1:15" ht="12" customHeight="1" thickBot="1">
      <c r="A85" s="63" t="s">
        <v>84</v>
      </c>
      <c r="B85" s="64" t="s">
        <v>85</v>
      </c>
      <c r="C85" s="65">
        <v>4081</v>
      </c>
      <c r="D85" s="65">
        <v>1297</v>
      </c>
      <c r="E85" s="65">
        <v>141</v>
      </c>
      <c r="F85" s="65"/>
      <c r="G85" s="65"/>
      <c r="H85" s="65"/>
      <c r="I85" s="65">
        <f>SUM(C85:H85)</f>
        <v>5519</v>
      </c>
      <c r="J85" s="65"/>
      <c r="K85" s="65"/>
      <c r="L85" s="65"/>
      <c r="M85" s="84">
        <f>J85+L85</f>
        <v>0</v>
      </c>
      <c r="N85" s="85">
        <f>I85+M85</f>
        <v>5519</v>
      </c>
      <c r="O85" s="7"/>
    </row>
    <row r="86" spans="1:15" ht="12" customHeight="1">
      <c r="A86" s="36" t="s">
        <v>119</v>
      </c>
      <c r="B86" s="60" t="s">
        <v>152</v>
      </c>
      <c r="C86" s="61"/>
      <c r="D86" s="61"/>
      <c r="E86" s="61">
        <v>870</v>
      </c>
      <c r="F86" s="61"/>
      <c r="G86" s="61"/>
      <c r="H86" s="61"/>
      <c r="I86" s="61">
        <f>SUM(C86:H86)</f>
        <v>870</v>
      </c>
      <c r="J86" s="61"/>
      <c r="K86" s="61"/>
      <c r="L86" s="61"/>
      <c r="M86" s="61"/>
      <c r="N86" s="62">
        <f>I86+M86</f>
        <v>870</v>
      </c>
      <c r="O86" s="7"/>
    </row>
    <row r="87" spans="1:15" ht="12" customHeight="1">
      <c r="A87" s="69"/>
      <c r="B87" s="70" t="s">
        <v>126</v>
      </c>
      <c r="C87" s="71">
        <v>4707</v>
      </c>
      <c r="D87" s="71">
        <v>1481</v>
      </c>
      <c r="E87" s="71">
        <v>8329</v>
      </c>
      <c r="F87" s="71"/>
      <c r="G87" s="71"/>
      <c r="H87" s="71"/>
      <c r="I87" s="71">
        <f>SUM(C87:H87)</f>
        <v>14517</v>
      </c>
      <c r="J87" s="71"/>
      <c r="K87" s="71"/>
      <c r="L87" s="71"/>
      <c r="M87" s="106">
        <v>0</v>
      </c>
      <c r="N87" s="107">
        <f>I87+M87</f>
        <v>14517</v>
      </c>
      <c r="O87" s="7"/>
    </row>
    <row r="88" spans="1:15" s="19" customFormat="1" ht="12" customHeight="1" thickBot="1">
      <c r="A88" s="73"/>
      <c r="B88" s="74" t="s">
        <v>138</v>
      </c>
      <c r="C88" s="90">
        <f>SUM(C86:C87)</f>
        <v>4707</v>
      </c>
      <c r="D88" s="90">
        <f>SUM(D87)</f>
        <v>1481</v>
      </c>
      <c r="E88" s="90">
        <f aca="true" t="shared" si="28" ref="E88:N88">SUM(E86:E87)</f>
        <v>9199</v>
      </c>
      <c r="F88" s="90">
        <f t="shared" si="28"/>
        <v>0</v>
      </c>
      <c r="G88" s="90">
        <f t="shared" si="28"/>
        <v>0</v>
      </c>
      <c r="H88" s="90"/>
      <c r="I88" s="90">
        <f t="shared" si="28"/>
        <v>15387</v>
      </c>
      <c r="J88" s="90">
        <f t="shared" si="28"/>
        <v>0</v>
      </c>
      <c r="K88" s="90">
        <f t="shared" si="28"/>
        <v>0</v>
      </c>
      <c r="L88" s="90">
        <f t="shared" si="28"/>
        <v>0</v>
      </c>
      <c r="M88" s="90">
        <f t="shared" si="28"/>
        <v>0</v>
      </c>
      <c r="N88" s="91">
        <f t="shared" si="28"/>
        <v>15387</v>
      </c>
      <c r="O88" s="20"/>
    </row>
    <row r="89" spans="1:15" s="21" customFormat="1" ht="12" customHeight="1">
      <c r="A89" s="36" t="s">
        <v>86</v>
      </c>
      <c r="B89" s="60" t="s">
        <v>87</v>
      </c>
      <c r="C89" s="61">
        <v>7462</v>
      </c>
      <c r="D89" s="61">
        <v>2423</v>
      </c>
      <c r="E89" s="61">
        <v>10593</v>
      </c>
      <c r="F89" s="61"/>
      <c r="G89" s="61"/>
      <c r="H89" s="61"/>
      <c r="I89" s="61">
        <f>SUM(C89:H89)</f>
        <v>20478</v>
      </c>
      <c r="J89" s="61"/>
      <c r="K89" s="61"/>
      <c r="L89" s="61"/>
      <c r="M89" s="61">
        <f>J89+L89</f>
        <v>0</v>
      </c>
      <c r="N89" s="62">
        <f>I89+M89</f>
        <v>20478</v>
      </c>
      <c r="O89" s="22"/>
    </row>
    <row r="90" spans="1:15" s="24" customFormat="1" ht="12" customHeight="1">
      <c r="A90" s="69"/>
      <c r="B90" s="70" t="s">
        <v>126</v>
      </c>
      <c r="C90" s="70">
        <v>1182</v>
      </c>
      <c r="D90" s="70">
        <v>378</v>
      </c>
      <c r="E90" s="70">
        <v>224</v>
      </c>
      <c r="F90" s="70"/>
      <c r="G90" s="70"/>
      <c r="H90" s="70"/>
      <c r="I90" s="71">
        <f>SUM(C90:H90)</f>
        <v>1784</v>
      </c>
      <c r="J90" s="70"/>
      <c r="K90" s="70"/>
      <c r="L90" s="70"/>
      <c r="M90" s="70"/>
      <c r="N90" s="72">
        <f>I90+M90</f>
        <v>1784</v>
      </c>
      <c r="O90" s="22"/>
    </row>
    <row r="91" spans="1:15" s="25" customFormat="1" ht="12" customHeight="1" thickBot="1">
      <c r="A91" s="73"/>
      <c r="B91" s="74" t="s">
        <v>139</v>
      </c>
      <c r="C91" s="90">
        <f>SUM(C89:C90)</f>
        <v>8644</v>
      </c>
      <c r="D91" s="90">
        <f>SUM(D89:D90)</f>
        <v>2801</v>
      </c>
      <c r="E91" s="90">
        <f aca="true" t="shared" si="29" ref="E91:N91">SUM(E89:E90)</f>
        <v>10817</v>
      </c>
      <c r="F91" s="90">
        <f t="shared" si="29"/>
        <v>0</v>
      </c>
      <c r="G91" s="90">
        <f t="shared" si="29"/>
        <v>0</v>
      </c>
      <c r="H91" s="90"/>
      <c r="I91" s="90">
        <f t="shared" si="29"/>
        <v>22262</v>
      </c>
      <c r="J91" s="90">
        <f t="shared" si="29"/>
        <v>0</v>
      </c>
      <c r="K91" s="90">
        <f t="shared" si="29"/>
        <v>0</v>
      </c>
      <c r="L91" s="90">
        <f t="shared" si="29"/>
        <v>0</v>
      </c>
      <c r="M91" s="90">
        <f t="shared" si="29"/>
        <v>0</v>
      </c>
      <c r="N91" s="91">
        <f t="shared" si="29"/>
        <v>22262</v>
      </c>
      <c r="O91" s="23"/>
    </row>
    <row r="92" spans="1:15" s="5" customFormat="1" ht="12" customHeight="1">
      <c r="A92" s="92">
        <v>3</v>
      </c>
      <c r="B92" s="93" t="s">
        <v>88</v>
      </c>
      <c r="C92" s="94">
        <f>C83+C86+C89+C84+C85</f>
        <v>82182</v>
      </c>
      <c r="D92" s="94">
        <f aca="true" t="shared" si="30" ref="D92:N92">D83+D86+D89+D84+D85</f>
        <v>26222</v>
      </c>
      <c r="E92" s="94">
        <f t="shared" si="30"/>
        <v>20167</v>
      </c>
      <c r="F92" s="94">
        <f t="shared" si="30"/>
        <v>0</v>
      </c>
      <c r="G92" s="94">
        <f t="shared" si="30"/>
        <v>0</v>
      </c>
      <c r="H92" s="94">
        <f t="shared" si="30"/>
        <v>0</v>
      </c>
      <c r="I92" s="94">
        <f t="shared" si="30"/>
        <v>128571</v>
      </c>
      <c r="J92" s="94">
        <f t="shared" si="30"/>
        <v>0</v>
      </c>
      <c r="K92" s="94">
        <f t="shared" si="30"/>
        <v>0</v>
      </c>
      <c r="L92" s="94">
        <f t="shared" si="30"/>
        <v>0</v>
      </c>
      <c r="M92" s="94">
        <f t="shared" si="30"/>
        <v>0</v>
      </c>
      <c r="N92" s="95">
        <f t="shared" si="30"/>
        <v>128571</v>
      </c>
      <c r="O92" s="16"/>
    </row>
    <row r="93" spans="1:15" s="5" customFormat="1" ht="12" customHeight="1">
      <c r="A93" s="96"/>
      <c r="B93" s="97" t="s">
        <v>126</v>
      </c>
      <c r="C93" s="98">
        <f>C87+C90</f>
        <v>5889</v>
      </c>
      <c r="D93" s="98">
        <f aca="true" t="shared" si="31" ref="D93:N93">D87+D90</f>
        <v>1859</v>
      </c>
      <c r="E93" s="98">
        <f t="shared" si="31"/>
        <v>8553</v>
      </c>
      <c r="F93" s="98">
        <f t="shared" si="31"/>
        <v>0</v>
      </c>
      <c r="G93" s="98">
        <f t="shared" si="31"/>
        <v>0</v>
      </c>
      <c r="H93" s="98">
        <f t="shared" si="31"/>
        <v>0</v>
      </c>
      <c r="I93" s="98">
        <f t="shared" si="31"/>
        <v>16301</v>
      </c>
      <c r="J93" s="98">
        <f t="shared" si="31"/>
        <v>0</v>
      </c>
      <c r="K93" s="98">
        <f t="shared" si="31"/>
        <v>0</v>
      </c>
      <c r="L93" s="98">
        <f t="shared" si="31"/>
        <v>0</v>
      </c>
      <c r="M93" s="98">
        <f t="shared" si="31"/>
        <v>0</v>
      </c>
      <c r="N93" s="99">
        <f t="shared" si="31"/>
        <v>16301</v>
      </c>
      <c r="O93" s="16"/>
    </row>
    <row r="94" spans="1:15" s="5" customFormat="1" ht="12" customHeight="1" thickBot="1">
      <c r="A94" s="100"/>
      <c r="B94" s="101" t="s">
        <v>166</v>
      </c>
      <c r="C94" s="102">
        <f>C83+C84+C85+C88+C91</f>
        <v>88071</v>
      </c>
      <c r="D94" s="102">
        <f aca="true" t="shared" si="32" ref="D94:N94">D83+D84+D85+D88+D91</f>
        <v>28081</v>
      </c>
      <c r="E94" s="102">
        <f t="shared" si="32"/>
        <v>28720</v>
      </c>
      <c r="F94" s="102">
        <f t="shared" si="32"/>
        <v>0</v>
      </c>
      <c r="G94" s="102">
        <f t="shared" si="32"/>
        <v>0</v>
      </c>
      <c r="H94" s="102">
        <f t="shared" si="32"/>
        <v>0</v>
      </c>
      <c r="I94" s="102">
        <f t="shared" si="32"/>
        <v>144872</v>
      </c>
      <c r="J94" s="102">
        <f t="shared" si="32"/>
        <v>0</v>
      </c>
      <c r="K94" s="102">
        <f t="shared" si="32"/>
        <v>0</v>
      </c>
      <c r="L94" s="102">
        <f t="shared" si="32"/>
        <v>0</v>
      </c>
      <c r="M94" s="102">
        <f t="shared" si="32"/>
        <v>0</v>
      </c>
      <c r="N94" s="103">
        <f t="shared" si="32"/>
        <v>144872</v>
      </c>
      <c r="O94" s="16"/>
    </row>
    <row r="95" spans="1:15" ht="12" customHeight="1">
      <c r="A95" s="104" t="s">
        <v>89</v>
      </c>
      <c r="B95" s="105" t="s">
        <v>90</v>
      </c>
      <c r="C95" s="106">
        <v>6900</v>
      </c>
      <c r="D95" s="106">
        <v>2238</v>
      </c>
      <c r="E95" s="106">
        <v>2493</v>
      </c>
      <c r="F95" s="106"/>
      <c r="G95" s="106"/>
      <c r="H95" s="106"/>
      <c r="I95" s="106">
        <f>SUM(C95:H95)</f>
        <v>11631</v>
      </c>
      <c r="J95" s="106"/>
      <c r="K95" s="106"/>
      <c r="L95" s="106"/>
      <c r="M95" s="106">
        <f>J95+L95</f>
        <v>0</v>
      </c>
      <c r="N95" s="107">
        <f>I95+M95</f>
        <v>11631</v>
      </c>
      <c r="O95" s="7"/>
    </row>
    <row r="96" spans="1:15" ht="12" customHeight="1">
      <c r="A96" s="69"/>
      <c r="B96" s="70" t="s">
        <v>126</v>
      </c>
      <c r="C96" s="71">
        <v>0</v>
      </c>
      <c r="D96" s="71">
        <v>0</v>
      </c>
      <c r="E96" s="71">
        <v>0</v>
      </c>
      <c r="F96" s="71"/>
      <c r="G96" s="71"/>
      <c r="H96" s="71"/>
      <c r="I96" s="71">
        <f>SUM(C96:H96)</f>
        <v>0</v>
      </c>
      <c r="J96" s="71"/>
      <c r="K96" s="71"/>
      <c r="L96" s="71"/>
      <c r="M96" s="71"/>
      <c r="N96" s="72">
        <f>I96+M96</f>
        <v>0</v>
      </c>
      <c r="O96" s="7"/>
    </row>
    <row r="97" spans="1:15" s="19" customFormat="1" ht="12" customHeight="1" thickBot="1">
      <c r="A97" s="78"/>
      <c r="B97" s="79" t="s">
        <v>142</v>
      </c>
      <c r="C97" s="80">
        <f>SUM(C95:C96)</f>
        <v>6900</v>
      </c>
      <c r="D97" s="80">
        <f aca="true" t="shared" si="33" ref="D97:N97">SUM(D95:D96)</f>
        <v>2238</v>
      </c>
      <c r="E97" s="80">
        <f t="shared" si="33"/>
        <v>2493</v>
      </c>
      <c r="F97" s="80">
        <f t="shared" si="33"/>
        <v>0</v>
      </c>
      <c r="G97" s="80">
        <f t="shared" si="33"/>
        <v>0</v>
      </c>
      <c r="H97" s="80"/>
      <c r="I97" s="80">
        <f t="shared" si="33"/>
        <v>11631</v>
      </c>
      <c r="J97" s="80">
        <f t="shared" si="33"/>
        <v>0</v>
      </c>
      <c r="K97" s="80">
        <f t="shared" si="33"/>
        <v>0</v>
      </c>
      <c r="L97" s="80">
        <f t="shared" si="33"/>
        <v>0</v>
      </c>
      <c r="M97" s="80">
        <f t="shared" si="33"/>
        <v>0</v>
      </c>
      <c r="N97" s="81">
        <f t="shared" si="33"/>
        <v>11631</v>
      </c>
      <c r="O97" s="20"/>
    </row>
    <row r="98" spans="1:15" ht="12" customHeight="1">
      <c r="A98" s="112" t="s">
        <v>91</v>
      </c>
      <c r="B98" s="113" t="s">
        <v>92</v>
      </c>
      <c r="C98" s="67"/>
      <c r="D98" s="67"/>
      <c r="E98" s="67">
        <v>7990</v>
      </c>
      <c r="F98" s="67"/>
      <c r="G98" s="67"/>
      <c r="H98" s="67"/>
      <c r="I98" s="67">
        <f>SUM(C98:H98)</f>
        <v>7990</v>
      </c>
      <c r="J98" s="67"/>
      <c r="K98" s="67"/>
      <c r="L98" s="67"/>
      <c r="M98" s="67">
        <f>J98+L98</f>
        <v>0</v>
      </c>
      <c r="N98" s="68">
        <f>I98+M98</f>
        <v>7990</v>
      </c>
      <c r="O98" s="7"/>
    </row>
    <row r="99" spans="1:15" ht="12" customHeight="1">
      <c r="A99" s="69" t="s">
        <v>93</v>
      </c>
      <c r="B99" s="70" t="s">
        <v>94</v>
      </c>
      <c r="C99" s="71">
        <v>6452</v>
      </c>
      <c r="D99" s="71">
        <v>2077</v>
      </c>
      <c r="E99" s="71">
        <v>2140</v>
      </c>
      <c r="F99" s="71"/>
      <c r="G99" s="71"/>
      <c r="H99" s="71"/>
      <c r="I99" s="71">
        <f>SUM(C99:H99)</f>
        <v>10669</v>
      </c>
      <c r="J99" s="71"/>
      <c r="K99" s="71"/>
      <c r="L99" s="71"/>
      <c r="M99" s="71">
        <f>J99+L99</f>
        <v>0</v>
      </c>
      <c r="N99" s="72">
        <f>I99+M99</f>
        <v>10669</v>
      </c>
      <c r="O99" s="7"/>
    </row>
    <row r="100" spans="1:15" ht="12" customHeight="1" thickBot="1">
      <c r="A100" s="63" t="s">
        <v>95</v>
      </c>
      <c r="B100" s="64" t="s">
        <v>96</v>
      </c>
      <c r="C100" s="65">
        <v>4656</v>
      </c>
      <c r="D100" s="65">
        <v>1483</v>
      </c>
      <c r="E100" s="65">
        <v>358</v>
      </c>
      <c r="F100" s="65"/>
      <c r="G100" s="65"/>
      <c r="H100" s="65"/>
      <c r="I100" s="65">
        <f>SUM(C100:H100)</f>
        <v>6497</v>
      </c>
      <c r="J100" s="65"/>
      <c r="K100" s="65"/>
      <c r="L100" s="65"/>
      <c r="M100" s="84">
        <f>J100+L100</f>
        <v>0</v>
      </c>
      <c r="N100" s="85">
        <f>I100+M100</f>
        <v>6497</v>
      </c>
      <c r="O100" s="7"/>
    </row>
    <row r="101" spans="1:15" ht="12" customHeight="1">
      <c r="A101" s="36" t="s">
        <v>97</v>
      </c>
      <c r="B101" s="60" t="s">
        <v>98</v>
      </c>
      <c r="C101" s="61">
        <v>642</v>
      </c>
      <c r="D101" s="61">
        <v>219</v>
      </c>
      <c r="E101" s="61">
        <v>835</v>
      </c>
      <c r="F101" s="61"/>
      <c r="G101" s="61"/>
      <c r="H101" s="61"/>
      <c r="I101" s="61">
        <f>SUM(C101:H101)</f>
        <v>1696</v>
      </c>
      <c r="J101" s="61"/>
      <c r="K101" s="61"/>
      <c r="L101" s="61"/>
      <c r="M101" s="61">
        <f>J101+L101</f>
        <v>0</v>
      </c>
      <c r="N101" s="62">
        <f>I101+M101</f>
        <v>1696</v>
      </c>
      <c r="O101" s="7"/>
    </row>
    <row r="102" spans="1:15" ht="12" customHeight="1">
      <c r="A102" s="63"/>
      <c r="B102" s="64" t="s">
        <v>126</v>
      </c>
      <c r="C102" s="65">
        <v>0</v>
      </c>
      <c r="D102" s="65">
        <v>0</v>
      </c>
      <c r="E102" s="65">
        <v>0</v>
      </c>
      <c r="F102" s="65"/>
      <c r="G102" s="65"/>
      <c r="H102" s="65"/>
      <c r="I102" s="71">
        <f>SUM(C102:H102)</f>
        <v>0</v>
      </c>
      <c r="J102" s="65"/>
      <c r="K102" s="65"/>
      <c r="L102" s="65"/>
      <c r="M102" s="84"/>
      <c r="N102" s="107">
        <f>I102+M102</f>
        <v>0</v>
      </c>
      <c r="O102" s="7"/>
    </row>
    <row r="103" spans="1:15" s="19" customFormat="1" ht="12" customHeight="1" thickBot="1">
      <c r="A103" s="73"/>
      <c r="B103" s="74" t="s">
        <v>140</v>
      </c>
      <c r="C103" s="90">
        <f>SUM(C101:C102)</f>
        <v>642</v>
      </c>
      <c r="D103" s="90">
        <f aca="true" t="shared" si="34" ref="D103:N103">SUM(D101:D102)</f>
        <v>219</v>
      </c>
      <c r="E103" s="90">
        <f t="shared" si="34"/>
        <v>835</v>
      </c>
      <c r="F103" s="90">
        <f t="shared" si="34"/>
        <v>0</v>
      </c>
      <c r="G103" s="90">
        <f t="shared" si="34"/>
        <v>0</v>
      </c>
      <c r="H103" s="90"/>
      <c r="I103" s="90">
        <f t="shared" si="34"/>
        <v>1696</v>
      </c>
      <c r="J103" s="90">
        <f t="shared" si="34"/>
        <v>0</v>
      </c>
      <c r="K103" s="90">
        <f t="shared" si="34"/>
        <v>0</v>
      </c>
      <c r="L103" s="90">
        <f t="shared" si="34"/>
        <v>0</v>
      </c>
      <c r="M103" s="90">
        <f t="shared" si="34"/>
        <v>0</v>
      </c>
      <c r="N103" s="91">
        <f t="shared" si="34"/>
        <v>1696</v>
      </c>
      <c r="O103" s="20"/>
    </row>
    <row r="104" spans="1:15" ht="12" customHeight="1">
      <c r="A104" s="36" t="s">
        <v>99</v>
      </c>
      <c r="B104" s="60" t="s">
        <v>100</v>
      </c>
      <c r="C104" s="61">
        <v>8684</v>
      </c>
      <c r="D104" s="61">
        <v>2806</v>
      </c>
      <c r="E104" s="61">
        <v>3008</v>
      </c>
      <c r="F104" s="61"/>
      <c r="G104" s="61"/>
      <c r="H104" s="61"/>
      <c r="I104" s="61">
        <f>SUM(C104:H104)</f>
        <v>14498</v>
      </c>
      <c r="J104" s="61"/>
      <c r="K104" s="61"/>
      <c r="L104" s="61"/>
      <c r="M104" s="61">
        <f>J104+L104</f>
        <v>0</v>
      </c>
      <c r="N104" s="62">
        <f>I104+M104</f>
        <v>14498</v>
      </c>
      <c r="O104" s="7"/>
    </row>
    <row r="105" spans="1:15" ht="12" customHeight="1">
      <c r="A105" s="69"/>
      <c r="B105" s="70" t="s">
        <v>126</v>
      </c>
      <c r="C105" s="71">
        <v>295</v>
      </c>
      <c r="D105" s="71">
        <v>95</v>
      </c>
      <c r="E105" s="71">
        <v>56</v>
      </c>
      <c r="F105" s="71"/>
      <c r="G105" s="71"/>
      <c r="H105" s="71"/>
      <c r="I105" s="71">
        <f>SUM(C105:H105)</f>
        <v>446</v>
      </c>
      <c r="J105" s="71"/>
      <c r="K105" s="71"/>
      <c r="L105" s="71"/>
      <c r="M105" s="71"/>
      <c r="N105" s="72">
        <f>I105+M105</f>
        <v>446</v>
      </c>
      <c r="O105" s="7"/>
    </row>
    <row r="106" spans="1:15" s="19" customFormat="1" ht="12" customHeight="1" thickBot="1">
      <c r="A106" s="73"/>
      <c r="B106" s="74" t="s">
        <v>141</v>
      </c>
      <c r="C106" s="90">
        <f>SUM(C104:C105)</f>
        <v>8979</v>
      </c>
      <c r="D106" s="90">
        <f aca="true" t="shared" si="35" ref="D106:N106">SUM(D104:D105)</f>
        <v>2901</v>
      </c>
      <c r="E106" s="90">
        <f t="shared" si="35"/>
        <v>3064</v>
      </c>
      <c r="F106" s="90">
        <f t="shared" si="35"/>
        <v>0</v>
      </c>
      <c r="G106" s="90">
        <f t="shared" si="35"/>
        <v>0</v>
      </c>
      <c r="H106" s="90"/>
      <c r="I106" s="90">
        <f t="shared" si="35"/>
        <v>14944</v>
      </c>
      <c r="J106" s="90">
        <f t="shared" si="35"/>
        <v>0</v>
      </c>
      <c r="K106" s="90">
        <f t="shared" si="35"/>
        <v>0</v>
      </c>
      <c r="L106" s="90">
        <f t="shared" si="35"/>
        <v>0</v>
      </c>
      <c r="M106" s="90">
        <f t="shared" si="35"/>
        <v>0</v>
      </c>
      <c r="N106" s="91">
        <f t="shared" si="35"/>
        <v>14944</v>
      </c>
      <c r="O106" s="20"/>
    </row>
    <row r="107" spans="1:15" s="5" customFormat="1" ht="12" customHeight="1">
      <c r="A107" s="92">
        <v>4</v>
      </c>
      <c r="B107" s="93" t="s">
        <v>101</v>
      </c>
      <c r="C107" s="94">
        <f>C95+C98+C101+C104+C99+C100</f>
        <v>27334</v>
      </c>
      <c r="D107" s="94">
        <f aca="true" t="shared" si="36" ref="D107:N107">D95+D98+D101+D104+D99+D100</f>
        <v>8823</v>
      </c>
      <c r="E107" s="94">
        <f t="shared" si="36"/>
        <v>16824</v>
      </c>
      <c r="F107" s="94">
        <f t="shared" si="36"/>
        <v>0</v>
      </c>
      <c r="G107" s="94">
        <f t="shared" si="36"/>
        <v>0</v>
      </c>
      <c r="H107" s="94">
        <f t="shared" si="36"/>
        <v>0</v>
      </c>
      <c r="I107" s="94">
        <f t="shared" si="36"/>
        <v>52981</v>
      </c>
      <c r="J107" s="94">
        <f t="shared" si="36"/>
        <v>0</v>
      </c>
      <c r="K107" s="94">
        <f t="shared" si="36"/>
        <v>0</v>
      </c>
      <c r="L107" s="94">
        <f t="shared" si="36"/>
        <v>0</v>
      </c>
      <c r="M107" s="94">
        <f t="shared" si="36"/>
        <v>0</v>
      </c>
      <c r="N107" s="95">
        <f t="shared" si="36"/>
        <v>52981</v>
      </c>
      <c r="O107" s="15"/>
    </row>
    <row r="108" spans="1:15" s="5" customFormat="1" ht="12" customHeight="1">
      <c r="A108" s="96"/>
      <c r="B108" s="97" t="s">
        <v>167</v>
      </c>
      <c r="C108" s="98">
        <f>C96+C102+C105</f>
        <v>295</v>
      </c>
      <c r="D108" s="98">
        <f aca="true" t="shared" si="37" ref="D108:N108">D96+D102+D105</f>
        <v>95</v>
      </c>
      <c r="E108" s="98">
        <f t="shared" si="37"/>
        <v>56</v>
      </c>
      <c r="F108" s="98">
        <f t="shared" si="37"/>
        <v>0</v>
      </c>
      <c r="G108" s="98">
        <f t="shared" si="37"/>
        <v>0</v>
      </c>
      <c r="H108" s="98">
        <f t="shared" si="37"/>
        <v>0</v>
      </c>
      <c r="I108" s="98">
        <f t="shared" si="37"/>
        <v>446</v>
      </c>
      <c r="J108" s="98">
        <f t="shared" si="37"/>
        <v>0</v>
      </c>
      <c r="K108" s="98">
        <f t="shared" si="37"/>
        <v>0</v>
      </c>
      <c r="L108" s="98">
        <f t="shared" si="37"/>
        <v>0</v>
      </c>
      <c r="M108" s="98">
        <f t="shared" si="37"/>
        <v>0</v>
      </c>
      <c r="N108" s="99">
        <f t="shared" si="37"/>
        <v>446</v>
      </c>
      <c r="O108" s="15"/>
    </row>
    <row r="109" spans="1:15" s="5" customFormat="1" ht="12" customHeight="1" thickBot="1">
      <c r="A109" s="100"/>
      <c r="B109" s="101" t="s">
        <v>168</v>
      </c>
      <c r="C109" s="102">
        <f>C97+C100+C98+C99+C103+C106</f>
        <v>27629</v>
      </c>
      <c r="D109" s="102">
        <f aca="true" t="shared" si="38" ref="D109:N109">D97+D100+D98+D99+D103+D106</f>
        <v>8918</v>
      </c>
      <c r="E109" s="102">
        <f t="shared" si="38"/>
        <v>16880</v>
      </c>
      <c r="F109" s="102">
        <f t="shared" si="38"/>
        <v>0</v>
      </c>
      <c r="G109" s="102">
        <f t="shared" si="38"/>
        <v>0</v>
      </c>
      <c r="H109" s="102">
        <f t="shared" si="38"/>
        <v>0</v>
      </c>
      <c r="I109" s="102">
        <f t="shared" si="38"/>
        <v>53427</v>
      </c>
      <c r="J109" s="102">
        <f t="shared" si="38"/>
        <v>0</v>
      </c>
      <c r="K109" s="102">
        <f t="shared" si="38"/>
        <v>0</v>
      </c>
      <c r="L109" s="102">
        <f t="shared" si="38"/>
        <v>0</v>
      </c>
      <c r="M109" s="102">
        <f t="shared" si="38"/>
        <v>0</v>
      </c>
      <c r="N109" s="103">
        <f t="shared" si="38"/>
        <v>53427</v>
      </c>
      <c r="O109" s="15"/>
    </row>
    <row r="110" spans="1:15" s="11" customFormat="1" ht="12" customHeight="1" thickBot="1">
      <c r="A110" s="141">
        <v>5</v>
      </c>
      <c r="B110" s="142" t="s">
        <v>108</v>
      </c>
      <c r="C110" s="143">
        <v>10879</v>
      </c>
      <c r="D110" s="143">
        <v>3390</v>
      </c>
      <c r="E110" s="143">
        <v>2217</v>
      </c>
      <c r="F110" s="143"/>
      <c r="G110" s="143"/>
      <c r="H110" s="143"/>
      <c r="I110" s="143">
        <f>SUM(C110:H110)</f>
        <v>16486</v>
      </c>
      <c r="J110" s="143"/>
      <c r="K110" s="143"/>
      <c r="L110" s="143">
        <v>400</v>
      </c>
      <c r="M110" s="143">
        <f>J110+L110</f>
        <v>400</v>
      </c>
      <c r="N110" s="144">
        <f>I110+M110</f>
        <v>16886</v>
      </c>
      <c r="O110" s="12"/>
    </row>
    <row r="111" spans="1:15" s="2" customFormat="1" ht="12" customHeight="1">
      <c r="A111" s="145"/>
      <c r="B111" s="146" t="s">
        <v>102</v>
      </c>
      <c r="C111" s="147">
        <f>C80+C92+C107+C110</f>
        <v>147878</v>
      </c>
      <c r="D111" s="147">
        <f>D80+D92+D107+D110</f>
        <v>47217</v>
      </c>
      <c r="E111" s="147">
        <f>E80+E92+E107+E110</f>
        <v>47883</v>
      </c>
      <c r="F111" s="147">
        <f>F80+F92+F107+F110</f>
        <v>0</v>
      </c>
      <c r="G111" s="147">
        <f>G80+G92+G107+G110</f>
        <v>0</v>
      </c>
      <c r="H111" s="147">
        <f>H80+H92+H107+H110</f>
        <v>0</v>
      </c>
      <c r="I111" s="147">
        <f>I80+I92+I107+I110</f>
        <v>242978</v>
      </c>
      <c r="J111" s="147">
        <f>J80+J92+J107+J110</f>
        <v>0</v>
      </c>
      <c r="K111" s="147">
        <f>K80+K92+K107+K110</f>
        <v>0</v>
      </c>
      <c r="L111" s="147">
        <f>L80+L92+L107+L110</f>
        <v>400</v>
      </c>
      <c r="M111" s="147">
        <f>M80+M92+M107+M110</f>
        <v>400</v>
      </c>
      <c r="N111" s="148">
        <f>N80+N92+N107+N110</f>
        <v>243378</v>
      </c>
      <c r="O111" s="14"/>
    </row>
    <row r="112" spans="1:15" s="2" customFormat="1" ht="12" customHeight="1">
      <c r="A112" s="118"/>
      <c r="B112" s="119" t="s">
        <v>167</v>
      </c>
      <c r="C112" s="120">
        <f>C81+C93+C108</f>
        <v>10040</v>
      </c>
      <c r="D112" s="120">
        <f>D81+D93+D108</f>
        <v>3174</v>
      </c>
      <c r="E112" s="120">
        <f>E81+E93+E108</f>
        <v>13825</v>
      </c>
      <c r="F112" s="120">
        <f>F81+F93+F108</f>
        <v>0</v>
      </c>
      <c r="G112" s="120">
        <f>G81+G93+G108</f>
        <v>0</v>
      </c>
      <c r="H112" s="120">
        <f>H81+H93+H108</f>
        <v>0</v>
      </c>
      <c r="I112" s="120">
        <f>I81+I93+I108</f>
        <v>27039</v>
      </c>
      <c r="J112" s="120">
        <f>J81+J93+J108</f>
        <v>0</v>
      </c>
      <c r="K112" s="120">
        <f>K81+K93+K108</f>
        <v>0</v>
      </c>
      <c r="L112" s="120">
        <f>L81+L93+L108</f>
        <v>0</v>
      </c>
      <c r="M112" s="120">
        <f>M81+M93+M108</f>
        <v>0</v>
      </c>
      <c r="N112" s="121">
        <f>N81+N93+N108</f>
        <v>27039</v>
      </c>
      <c r="O112" s="14"/>
    </row>
    <row r="113" spans="1:15" s="2" customFormat="1" ht="12" customHeight="1" thickBot="1">
      <c r="A113" s="149"/>
      <c r="B113" s="150" t="s">
        <v>169</v>
      </c>
      <c r="C113" s="151">
        <f>C82+C94+C109+C110</f>
        <v>157918</v>
      </c>
      <c r="D113" s="151">
        <f>D82+D94+D109+D110</f>
        <v>50391</v>
      </c>
      <c r="E113" s="151">
        <f>E82+E94+E109+E110</f>
        <v>61708</v>
      </c>
      <c r="F113" s="151">
        <f>F82+F94+F109+F110</f>
        <v>0</v>
      </c>
      <c r="G113" s="151">
        <f>G82+G94+G109+G110</f>
        <v>0</v>
      </c>
      <c r="H113" s="151">
        <f>H82+H94+H109+H110</f>
        <v>0</v>
      </c>
      <c r="I113" s="151">
        <f>I82+I94+I109+I110</f>
        <v>270017</v>
      </c>
      <c r="J113" s="151">
        <f>J82+J94+J109+J110</f>
        <v>0</v>
      </c>
      <c r="K113" s="151">
        <f>K82+K94+K109+K110</f>
        <v>0</v>
      </c>
      <c r="L113" s="151">
        <f>L82+L94+L109+L110</f>
        <v>400</v>
      </c>
      <c r="M113" s="151">
        <f>M82+M94+M109+M110</f>
        <v>400</v>
      </c>
      <c r="N113" s="152">
        <f>N82+N94+N109+N110</f>
        <v>270417</v>
      </c>
      <c r="O113" s="14"/>
    </row>
    <row r="114" spans="1:15" s="11" customFormat="1" ht="12" customHeight="1">
      <c r="A114" s="129"/>
      <c r="B114" s="130" t="s">
        <v>109</v>
      </c>
      <c r="C114" s="131">
        <f>SUM(C69,C111)</f>
        <v>235470</v>
      </c>
      <c r="D114" s="131">
        <f>D7+D26+D38+D45+D63+D111</f>
        <v>74845</v>
      </c>
      <c r="E114" s="131">
        <f>SUM(E69,E111)</f>
        <v>109157</v>
      </c>
      <c r="F114" s="131">
        <f>SUM(F69,F111)</f>
        <v>7060</v>
      </c>
      <c r="G114" s="131">
        <f>SUM(G69,G111)</f>
        <v>4710</v>
      </c>
      <c r="H114" s="131">
        <f>SUM(H69,H111)</f>
        <v>18650</v>
      </c>
      <c r="I114" s="131">
        <f>SUM(I69,I111)</f>
        <v>449892</v>
      </c>
      <c r="J114" s="131">
        <f>SUM(J69,J111)</f>
        <v>25600</v>
      </c>
      <c r="K114" s="131">
        <f>SUM(K69,K111)</f>
        <v>79384</v>
      </c>
      <c r="L114" s="131">
        <f>SUM(L69,L111)</f>
        <v>22441</v>
      </c>
      <c r="M114" s="131">
        <f>SUM(M69,M111)</f>
        <v>127425</v>
      </c>
      <c r="N114" s="132">
        <f>SUM(N69,N111)</f>
        <v>577317</v>
      </c>
      <c r="O114" s="17"/>
    </row>
    <row r="115" spans="1:15" s="11" customFormat="1" ht="12" customHeight="1">
      <c r="A115" s="133"/>
      <c r="B115" s="134" t="s">
        <v>167</v>
      </c>
      <c r="C115" s="135">
        <f>C70+C112</f>
        <v>17749</v>
      </c>
      <c r="D115" s="135">
        <f>D70+D112</f>
        <v>5642</v>
      </c>
      <c r="E115" s="135">
        <f>E70+E112</f>
        <v>16939</v>
      </c>
      <c r="F115" s="135">
        <f>F70+F112</f>
        <v>0</v>
      </c>
      <c r="G115" s="135">
        <f>G70+G112</f>
        <v>0</v>
      </c>
      <c r="H115" s="135">
        <f>H70+H112</f>
        <v>0</v>
      </c>
      <c r="I115" s="135">
        <f>I70+I112</f>
        <v>40330</v>
      </c>
      <c r="J115" s="135">
        <f>J70+J112</f>
        <v>0</v>
      </c>
      <c r="K115" s="135">
        <f>K70+K112</f>
        <v>0</v>
      </c>
      <c r="L115" s="135">
        <f>L70+L112</f>
        <v>0</v>
      </c>
      <c r="M115" s="135">
        <f>M70+M112</f>
        <v>0</v>
      </c>
      <c r="N115" s="136">
        <f>N70+N112</f>
        <v>40330</v>
      </c>
      <c r="O115" s="17"/>
    </row>
    <row r="116" spans="1:15" s="11" customFormat="1" ht="12" customHeight="1" thickBot="1">
      <c r="A116" s="137"/>
      <c r="B116" s="138" t="s">
        <v>170</v>
      </c>
      <c r="C116" s="139">
        <f>C71+C113</f>
        <v>253219</v>
      </c>
      <c r="D116" s="139">
        <f>D71+D113</f>
        <v>80487</v>
      </c>
      <c r="E116" s="139">
        <f>E71+E113</f>
        <v>126096</v>
      </c>
      <c r="F116" s="139">
        <f>F71+F113</f>
        <v>7060</v>
      </c>
      <c r="G116" s="139">
        <f>G71+G113</f>
        <v>4710</v>
      </c>
      <c r="H116" s="139">
        <f>H71+H113</f>
        <v>18650</v>
      </c>
      <c r="I116" s="139">
        <f>I71+I113</f>
        <v>490222</v>
      </c>
      <c r="J116" s="139">
        <f>J71+J113</f>
        <v>25600</v>
      </c>
      <c r="K116" s="139">
        <f>K71+K113</f>
        <v>79384</v>
      </c>
      <c r="L116" s="139">
        <f>L71+L113</f>
        <v>22441</v>
      </c>
      <c r="M116" s="139">
        <f>M71+M113</f>
        <v>127425</v>
      </c>
      <c r="N116" s="140">
        <f>N71+N113</f>
        <v>617647</v>
      </c>
      <c r="O116" s="17"/>
    </row>
    <row r="117" spans="1:15" s="3" customFormat="1" ht="12" customHeight="1">
      <c r="A117" s="104" t="s">
        <v>103</v>
      </c>
      <c r="B117" s="105" t="s">
        <v>104</v>
      </c>
      <c r="C117" s="106">
        <v>14796</v>
      </c>
      <c r="D117" s="106">
        <v>4737</v>
      </c>
      <c r="E117" s="106">
        <v>17258</v>
      </c>
      <c r="F117" s="106"/>
      <c r="G117" s="106"/>
      <c r="H117" s="106"/>
      <c r="I117" s="106">
        <f>SUM(C117:H117)</f>
        <v>36791</v>
      </c>
      <c r="J117" s="106"/>
      <c r="K117" s="106"/>
      <c r="L117" s="106"/>
      <c r="M117" s="106">
        <f>J117+L117</f>
        <v>0</v>
      </c>
      <c r="N117" s="107">
        <f>I117+M117</f>
        <v>36791</v>
      </c>
      <c r="O117" s="7"/>
    </row>
    <row r="118" spans="1:15" ht="12" customHeight="1" thickBot="1">
      <c r="A118" s="63" t="s">
        <v>105</v>
      </c>
      <c r="B118" s="64" t="s">
        <v>106</v>
      </c>
      <c r="C118" s="65">
        <v>8165</v>
      </c>
      <c r="D118" s="65">
        <v>2659</v>
      </c>
      <c r="E118" s="65">
        <v>4068</v>
      </c>
      <c r="F118" s="65"/>
      <c r="G118" s="65"/>
      <c r="H118" s="65"/>
      <c r="I118" s="65">
        <f>SUM(C118:H118)</f>
        <v>14892</v>
      </c>
      <c r="J118" s="65"/>
      <c r="K118" s="65"/>
      <c r="L118" s="65"/>
      <c r="M118" s="84">
        <f>J118+L118</f>
        <v>0</v>
      </c>
      <c r="N118" s="85">
        <f>I118+M118</f>
        <v>14892</v>
      </c>
      <c r="O118" s="14"/>
    </row>
    <row r="119" spans="1:15" s="5" customFormat="1" ht="12" customHeight="1" thickBot="1">
      <c r="A119" s="153">
        <v>6</v>
      </c>
      <c r="B119" s="154" t="s">
        <v>144</v>
      </c>
      <c r="C119" s="155">
        <f aca="true" t="shared" si="39" ref="C119:H119">SUM(C117:C118)</f>
        <v>22961</v>
      </c>
      <c r="D119" s="155">
        <f t="shared" si="39"/>
        <v>7396</v>
      </c>
      <c r="E119" s="155">
        <f t="shared" si="39"/>
        <v>21326</v>
      </c>
      <c r="F119" s="155">
        <f t="shared" si="39"/>
        <v>0</v>
      </c>
      <c r="G119" s="155">
        <f t="shared" si="39"/>
        <v>0</v>
      </c>
      <c r="H119" s="155">
        <f t="shared" si="39"/>
        <v>0</v>
      </c>
      <c r="I119" s="155">
        <f>SUM(C119:H119)</f>
        <v>51683</v>
      </c>
      <c r="J119" s="155">
        <f>SUM(J117:J118)</f>
        <v>0</v>
      </c>
      <c r="K119" s="155"/>
      <c r="L119" s="155">
        <f>SUM(L117:L118)</f>
        <v>0</v>
      </c>
      <c r="M119" s="155">
        <f>J119+L119</f>
        <v>0</v>
      </c>
      <c r="N119" s="35">
        <f>I119+M119</f>
        <v>51683</v>
      </c>
      <c r="O119" s="10"/>
    </row>
    <row r="120" spans="1:15" s="30" customFormat="1" ht="12.75" customHeight="1">
      <c r="A120" s="129"/>
      <c r="B120" s="130" t="s">
        <v>154</v>
      </c>
      <c r="C120" s="131">
        <f>C114+C119</f>
        <v>258431</v>
      </c>
      <c r="D120" s="131">
        <f aca="true" t="shared" si="40" ref="D120:N120">D114+D119</f>
        <v>82241</v>
      </c>
      <c r="E120" s="131">
        <f t="shared" si="40"/>
        <v>130483</v>
      </c>
      <c r="F120" s="131">
        <f t="shared" si="40"/>
        <v>7060</v>
      </c>
      <c r="G120" s="131">
        <f t="shared" si="40"/>
        <v>4710</v>
      </c>
      <c r="H120" s="131">
        <f t="shared" si="40"/>
        <v>18650</v>
      </c>
      <c r="I120" s="131">
        <f t="shared" si="40"/>
        <v>501575</v>
      </c>
      <c r="J120" s="131">
        <f t="shared" si="40"/>
        <v>25600</v>
      </c>
      <c r="K120" s="131">
        <f t="shared" si="40"/>
        <v>79384</v>
      </c>
      <c r="L120" s="131">
        <f t="shared" si="40"/>
        <v>22441</v>
      </c>
      <c r="M120" s="131">
        <f t="shared" si="40"/>
        <v>127425</v>
      </c>
      <c r="N120" s="132">
        <f t="shared" si="40"/>
        <v>629000</v>
      </c>
      <c r="O120" s="17"/>
    </row>
    <row r="121" spans="1:15" s="32" customFormat="1" ht="12" customHeight="1">
      <c r="A121" s="156"/>
      <c r="B121" s="157" t="s">
        <v>155</v>
      </c>
      <c r="C121" s="158">
        <f>C115</f>
        <v>17749</v>
      </c>
      <c r="D121" s="158">
        <f aca="true" t="shared" si="41" ref="D121:N121">D115</f>
        <v>5642</v>
      </c>
      <c r="E121" s="158">
        <f t="shared" si="41"/>
        <v>16939</v>
      </c>
      <c r="F121" s="158">
        <f t="shared" si="41"/>
        <v>0</v>
      </c>
      <c r="G121" s="158">
        <f t="shared" si="41"/>
        <v>0</v>
      </c>
      <c r="H121" s="158">
        <f t="shared" si="41"/>
        <v>0</v>
      </c>
      <c r="I121" s="158">
        <f t="shared" si="41"/>
        <v>40330</v>
      </c>
      <c r="J121" s="158">
        <f t="shared" si="41"/>
        <v>0</v>
      </c>
      <c r="K121" s="158">
        <f t="shared" si="41"/>
        <v>0</v>
      </c>
      <c r="L121" s="158">
        <f t="shared" si="41"/>
        <v>0</v>
      </c>
      <c r="M121" s="158">
        <f t="shared" si="41"/>
        <v>0</v>
      </c>
      <c r="N121" s="159">
        <f t="shared" si="41"/>
        <v>40330</v>
      </c>
      <c r="O121" s="31"/>
    </row>
    <row r="122" spans="1:15" s="32" customFormat="1" ht="12" customHeight="1" thickBot="1">
      <c r="A122" s="160"/>
      <c r="B122" s="161" t="s">
        <v>156</v>
      </c>
      <c r="C122" s="162">
        <f>C116+C119</f>
        <v>276180</v>
      </c>
      <c r="D122" s="162">
        <f aca="true" t="shared" si="42" ref="D122:N122">D116+D119</f>
        <v>87883</v>
      </c>
      <c r="E122" s="162">
        <f t="shared" si="42"/>
        <v>147422</v>
      </c>
      <c r="F122" s="162">
        <f t="shared" si="42"/>
        <v>7060</v>
      </c>
      <c r="G122" s="162">
        <f t="shared" si="42"/>
        <v>4710</v>
      </c>
      <c r="H122" s="162">
        <f t="shared" si="42"/>
        <v>18650</v>
      </c>
      <c r="I122" s="162">
        <f t="shared" si="42"/>
        <v>541905</v>
      </c>
      <c r="J122" s="162">
        <f t="shared" si="42"/>
        <v>25600</v>
      </c>
      <c r="K122" s="162">
        <f t="shared" si="42"/>
        <v>79384</v>
      </c>
      <c r="L122" s="162">
        <f t="shared" si="42"/>
        <v>22441</v>
      </c>
      <c r="M122" s="162">
        <f t="shared" si="42"/>
        <v>127425</v>
      </c>
      <c r="N122" s="163">
        <f t="shared" si="42"/>
        <v>669330</v>
      </c>
      <c r="O122" s="33"/>
    </row>
    <row r="123" ht="12.75" customHeight="1">
      <c r="N123" s="34"/>
    </row>
    <row r="124" ht="12" customHeight="1"/>
    <row r="125" spans="3:14" ht="12" customHeight="1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</sheetData>
  <mergeCells count="3">
    <mergeCell ref="A1:N1"/>
    <mergeCell ref="C4:M4"/>
    <mergeCell ref="A2:N2"/>
  </mergeCells>
  <printOptions/>
  <pageMargins left="0.5905511811023623" right="0.1968503937007874" top="0.7874015748031497" bottom="0.3937007874015748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2007-02-08T07:29:19Z</cp:lastPrinted>
  <dcterms:created xsi:type="dcterms:W3CDTF">2003-02-14T09:32:56Z</dcterms:created>
  <dcterms:modified xsi:type="dcterms:W3CDTF">2007-02-09T12:08:24Z</dcterms:modified>
  <cp:category/>
  <cp:version/>
  <cp:contentType/>
  <cp:contentStatus/>
</cp:coreProperties>
</file>