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<sst xmlns="http://schemas.openxmlformats.org/spreadsheetml/2006/main" count="114" uniqueCount="99">
  <si>
    <t>Cím</t>
  </si>
  <si>
    <t>Megnevezés</t>
  </si>
  <si>
    <t>Támogatás</t>
  </si>
  <si>
    <t>mértéke</t>
  </si>
  <si>
    <t>Normatív</t>
  </si>
  <si>
    <t>Kötött</t>
  </si>
  <si>
    <t>Egyéb</t>
  </si>
  <si>
    <t>Központi tám.</t>
  </si>
  <si>
    <t>forintban</t>
  </si>
  <si>
    <t>Mutató-</t>
  </si>
  <si>
    <t>szám</t>
  </si>
  <si>
    <t>támogatás</t>
  </si>
  <si>
    <t>felh.tám.</t>
  </si>
  <si>
    <t>mindösszesen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</si>
  <si>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</si>
  <si>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</si>
  <si>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</si>
  <si>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</si>
  <si>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</si>
  <si>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</si>
  <si>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</si>
  <si>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</si>
  <si>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</si>
  <si>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Alap normatíva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</si>
  <si>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</si>
  <si>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</si>
  <si>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</si>
  <si>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</si>
  <si>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</si>
  <si>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</si>
  <si>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</si>
  <si>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Pedagógus szakkönyv vásárlás támogatása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</si>
  <si>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</si>
  <si>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</si>
  <si>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</si>
  <si>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</si>
  <si>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</si>
  <si>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</si>
  <si>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</si>
  <si>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</si>
  <si>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</si>
  <si>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</si>
  <si>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</si>
  <si>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Diáksport támogatása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</si>
  <si>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</si>
  <si>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</si>
  <si>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</si>
  <si>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</si>
  <si>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</si>
  <si>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</si>
  <si>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</si>
  <si>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</si>
  <si>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</si>
  <si>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</si>
  <si>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Gyermekjóléti és családsegítő szolgálat</t>
  </si>
  <si>
    <t xml:space="preserve">Szociális és gyermekjóléti alapszolgáltatás </t>
  </si>
  <si>
    <t>Szociálpolitikai ellátás támogatás összesen</t>
  </si>
  <si>
    <t>Központi támogatás mindösszesen</t>
  </si>
  <si>
    <t>Kisebbségi  önkormányzatok támogatása</t>
  </si>
  <si>
    <t>Minőségfejlesztési feladatok</t>
  </si>
  <si>
    <t>Tankönyv tám. Kiegészítés 5-8.. Évfolyam</t>
  </si>
  <si>
    <t>Központi támogatás és szja. Együtt</t>
  </si>
  <si>
    <t>Települési ig.,kommunális  feladatok</t>
  </si>
  <si>
    <t xml:space="preserve">Települési sport feladatok </t>
  </si>
  <si>
    <t>Szakmai fejlesztés</t>
  </si>
  <si>
    <t>okmányiroda működése/éves ügyszám alapján/</t>
  </si>
  <si>
    <t xml:space="preserve"> 1  5 6</t>
  </si>
  <si>
    <t>kulturális, egyéb szabadidős   és eü. fejlesztésre</t>
  </si>
  <si>
    <t>1 1</t>
  </si>
  <si>
    <t>Szociális étkeztetés</t>
  </si>
  <si>
    <t>Kiegészítő hozzájárulás</t>
  </si>
  <si>
    <t>Különleges gondozás összesen</t>
  </si>
  <si>
    <t xml:space="preserve">Különleges gondozás alap </t>
  </si>
  <si>
    <t xml:space="preserve">pedagógiai szakmai szolgáltatás </t>
  </si>
  <si>
    <t>Szakmai fejlesztés1-4. évfolyam</t>
  </si>
  <si>
    <t>építésügyi és gyámügyi  feladatok</t>
  </si>
  <si>
    <t>Informatikai fejlesztés, működtetés5-8. évf.</t>
  </si>
  <si>
    <t>Bérkiadáshoz kiegészítő hozzájárulás</t>
  </si>
  <si>
    <t>Adóerőképesség miatti elvonás</t>
  </si>
  <si>
    <t>Szja. összesen</t>
  </si>
  <si>
    <t xml:space="preserve">Tömegközlekedési feladatokhoz hj. </t>
  </si>
  <si>
    <t>Házi segítségnyújtás</t>
  </si>
  <si>
    <t>Norm kedvezményre nem jogosultak étkeztetés.</t>
  </si>
  <si>
    <t>Bejáró tanulók  1-8 évfolyam</t>
  </si>
  <si>
    <t>Szakmai fejlesztés 5-8. évfolyam0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</si>
  <si>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</si>
  <si>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</si>
  <si>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</si>
  <si>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</si>
  <si>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</si>
  <si>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</si>
  <si>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>Pótelő-</t>
  </si>
  <si>
    <t>irányzat</t>
  </si>
  <si>
    <t>Módosított</t>
  </si>
  <si>
    <t>közp. tám.</t>
  </si>
  <si>
    <t>1 2 8</t>
  </si>
  <si>
    <t xml:space="preserve">Lakossági közműfejlesztési hj. </t>
  </si>
  <si>
    <t>Előző évi céltámogatás elszámolása</t>
  </si>
  <si>
    <t>5. számú melléklet  a 10/2005. (VII.4.) számú költségvetési rendelethez 
Rétság Város Önkormányzat  2005. évi módosított központi  és Szja.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</si>
</sst>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/>
    </xf>
    <xf numFmtId="3" fontId="8" fillId="3" borderId="9" xfId="0" applyNumberFormat="1" applyFont="1" applyFill="1" applyBorder="1" applyAlignment="1">
      <alignment/>
    </xf>
    <xf numFmtId="3" fontId="8" fillId="3" borderId="10" xfId="0" applyNumberFormat="1" applyFont="1" applyFill="1" applyBorder="1" applyAlignment="1">
      <alignment horizontal="right"/>
    </xf>
    <xf numFmtId="3" fontId="8" fillId="3" borderId="10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3" borderId="13" xfId="0" applyNumberFormat="1" applyFont="1" applyFill="1" applyBorder="1" applyAlignment="1">
      <alignment/>
    </xf>
    <xf numFmtId="3" fontId="8" fillId="3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3" borderId="16" xfId="0" applyNumberFormat="1" applyFont="1" applyFill="1" applyBorder="1" applyAlignment="1">
      <alignment/>
    </xf>
    <xf numFmtId="3" fontId="8" fillId="3" borderId="17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164" fontId="8" fillId="0" borderId="15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12" fillId="3" borderId="29" xfId="0" applyNumberFormat="1" applyFont="1" applyFill="1" applyBorder="1" applyAlignment="1">
      <alignment/>
    </xf>
    <xf numFmtId="3" fontId="12" fillId="3" borderId="30" xfId="0" applyNumberFormat="1" applyFont="1" applyFill="1" applyBorder="1" applyAlignment="1">
      <alignment/>
    </xf>
    <xf numFmtId="3" fontId="12" fillId="3" borderId="3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right"/>
    </xf>
    <xf numFmtId="0" fontId="11" fillId="2" borderId="33" xfId="0" applyFont="1" applyFill="1" applyBorder="1" applyAlignment="1">
      <alignment horizontal="center"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20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3" fontId="12" fillId="3" borderId="31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3" borderId="13" xfId="0" applyNumberFormat="1" applyFont="1" applyFill="1" applyBorder="1" applyAlignment="1">
      <alignment/>
    </xf>
    <xf numFmtId="3" fontId="12" fillId="3" borderId="15" xfId="0" applyNumberFormat="1" applyFont="1" applyFill="1" applyBorder="1" applyAlignment="1">
      <alignment/>
    </xf>
    <xf numFmtId="3" fontId="12" fillId="3" borderId="15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3" fontId="8" fillId="3" borderId="27" xfId="0" applyNumberFormat="1" applyFont="1" applyFill="1" applyBorder="1" applyAlignment="1">
      <alignment/>
    </xf>
    <xf numFmtId="3" fontId="8" fillId="3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12" fillId="3" borderId="27" xfId="0" applyNumberFormat="1" applyFont="1" applyFill="1" applyBorder="1" applyAlignment="1">
      <alignment/>
    </xf>
    <xf numFmtId="3" fontId="12" fillId="3" borderId="18" xfId="0" applyNumberFormat="1" applyFont="1" applyFill="1" applyBorder="1" applyAlignment="1">
      <alignment/>
    </xf>
    <xf numFmtId="3" fontId="12" fillId="3" borderId="18" xfId="0" applyNumberFormat="1" applyFont="1" applyFill="1" applyBorder="1" applyAlignment="1">
      <alignment horizontal="right"/>
    </xf>
    <xf numFmtId="3" fontId="12" fillId="0" borderId="41" xfId="0" applyNumberFormat="1" applyFont="1" applyFill="1" applyBorder="1" applyAlignment="1">
      <alignment/>
    </xf>
    <xf numFmtId="3" fontId="13" fillId="0" borderId="29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/>
    </xf>
    <xf numFmtId="3" fontId="13" fillId="0" borderId="17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14" fillId="0" borderId="43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3" fontId="13" fillId="0" borderId="43" xfId="0" applyNumberFormat="1" applyFont="1" applyBorder="1" applyAlignment="1">
      <alignment horizontal="right"/>
    </xf>
    <xf numFmtId="3" fontId="13" fillId="0" borderId="44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3" fontId="12" fillId="3" borderId="43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right"/>
    </xf>
    <xf numFmtId="3" fontId="1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 horizontal="right"/>
    </xf>
    <xf numFmtId="3" fontId="12" fillId="0" borderId="44" xfId="0" applyNumberFormat="1" applyFont="1" applyBorder="1" applyAlignment="1">
      <alignment/>
    </xf>
    <xf numFmtId="3" fontId="8" fillId="0" borderId="46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right"/>
    </xf>
    <xf numFmtId="3" fontId="8" fillId="0" borderId="17" xfId="0" applyNumberFormat="1" applyFont="1" applyFill="1" applyBorder="1" applyAlignment="1">
      <alignment/>
    </xf>
    <xf numFmtId="3" fontId="14" fillId="3" borderId="29" xfId="0" applyNumberFormat="1" applyFont="1" applyFill="1" applyBorder="1" applyAlignment="1">
      <alignment/>
    </xf>
    <xf numFmtId="3" fontId="14" fillId="3" borderId="30" xfId="0" applyNumberFormat="1" applyFont="1" applyFill="1" applyBorder="1" applyAlignment="1">
      <alignment/>
    </xf>
    <xf numFmtId="3" fontId="14" fillId="3" borderId="31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2" fillId="3" borderId="43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8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4" fillId="0" borderId="29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 horizontal="right"/>
    </xf>
    <xf numFmtId="3" fontId="14" fillId="0" borderId="43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 horizontal="right"/>
    </xf>
    <xf numFmtId="3" fontId="12" fillId="3" borderId="19" xfId="0" applyNumberFormat="1" applyFont="1" applyFill="1" applyBorder="1" applyAlignment="1">
      <alignment/>
    </xf>
    <xf numFmtId="3" fontId="12" fillId="3" borderId="20" xfId="0" applyNumberFormat="1" applyFont="1" applyFill="1" applyBorder="1" applyAlignment="1">
      <alignment/>
    </xf>
    <xf numFmtId="3" fontId="12" fillId="3" borderId="20" xfId="0" applyNumberFormat="1" applyFont="1" applyFill="1" applyBorder="1" applyAlignment="1">
      <alignment horizontal="right"/>
    </xf>
    <xf numFmtId="3" fontId="12" fillId="0" borderId="44" xfId="0" applyNumberFormat="1" applyFont="1" applyFill="1" applyBorder="1" applyAlignment="1">
      <alignment/>
    </xf>
    <xf numFmtId="3" fontId="12" fillId="3" borderId="47" xfId="0" applyNumberFormat="1" applyFont="1" applyFill="1" applyBorder="1" applyAlignment="1">
      <alignment/>
    </xf>
    <xf numFmtId="3" fontId="12" fillId="3" borderId="6" xfId="0" applyNumberFormat="1" applyFont="1" applyFill="1" applyBorder="1" applyAlignment="1">
      <alignment/>
    </xf>
    <xf numFmtId="3" fontId="12" fillId="3" borderId="6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34.57421875" style="0" customWidth="1"/>
    <col min="3" max="3" width="8.421875" style="0" customWidth="1"/>
    <col min="4" max="4" width="11.421875" style="0" customWidth="1"/>
    <col min="5" max="5" width="14.28125" style="0" customWidth="1"/>
    <col min="6" max="6" width="9.00390625" style="0" customWidth="1"/>
    <col min="7" max="7" width="8.00390625" style="0" customWidth="1"/>
    <col min="8" max="8" width="11.8515625" style="0" customWidth="1"/>
    <col min="9" max="9" width="11.00390625" style="0" customWidth="1"/>
    <col min="10" max="10" width="11.421875" style="0" customWidth="1"/>
    <col min="11" max="11" width="12.28125" style="5" bestFit="1" customWidth="1"/>
  </cols>
  <sheetData>
    <row r="1" spans="1:11" s="22" customFormat="1" ht="47.25" customHeight="1">
      <c r="A1" s="180" t="s">
        <v>98</v>
      </c>
      <c r="B1" s="180"/>
      <c r="C1" s="180"/>
      <c r="D1" s="180"/>
      <c r="E1" s="180"/>
      <c r="F1" s="180"/>
      <c r="G1" s="180"/>
      <c r="H1" s="180"/>
      <c r="I1" s="180"/>
      <c r="J1" s="180"/>
      <c r="K1" s="21"/>
    </row>
    <row r="2" spans="1:10" ht="13.5" thickBot="1">
      <c r="A2" s="23"/>
      <c r="B2" s="24"/>
      <c r="C2" s="24"/>
      <c r="D2" s="24"/>
      <c r="E2" s="24"/>
      <c r="F2" s="24"/>
      <c r="G2" s="179" t="s">
        <v>8</v>
      </c>
      <c r="H2" s="179"/>
      <c r="I2" s="179"/>
      <c r="J2" s="179"/>
    </row>
    <row r="3" spans="1:11" s="1" customFormat="1" ht="12.75">
      <c r="A3" s="26" t="s">
        <v>0</v>
      </c>
      <c r="B3" s="27" t="s">
        <v>1</v>
      </c>
      <c r="C3" s="28" t="s">
        <v>9</v>
      </c>
      <c r="D3" s="27" t="s">
        <v>2</v>
      </c>
      <c r="E3" s="28" t="s">
        <v>4</v>
      </c>
      <c r="F3" s="27" t="s">
        <v>5</v>
      </c>
      <c r="G3" s="28" t="s">
        <v>6</v>
      </c>
      <c r="H3" s="86" t="s">
        <v>7</v>
      </c>
      <c r="I3" s="86" t="s">
        <v>91</v>
      </c>
      <c r="J3" s="108" t="s">
        <v>93</v>
      </c>
      <c r="K3" s="10"/>
    </row>
    <row r="4" spans="1:11" s="1" customFormat="1" ht="13.5" thickBot="1">
      <c r="A4" s="29"/>
      <c r="B4" s="30"/>
      <c r="C4" s="31" t="s">
        <v>10</v>
      </c>
      <c r="D4" s="30" t="s">
        <v>3</v>
      </c>
      <c r="E4" s="31" t="s">
        <v>11</v>
      </c>
      <c r="F4" s="30" t="s">
        <v>12</v>
      </c>
      <c r="G4" s="31" t="s">
        <v>14</v>
      </c>
      <c r="H4" s="107" t="s">
        <v>13</v>
      </c>
      <c r="I4" s="107" t="s">
        <v>92</v>
      </c>
      <c r="J4" s="109" t="s">
        <v>94</v>
      </c>
      <c r="K4" s="10"/>
    </row>
    <row r="5" spans="1:11" s="6" customFormat="1" ht="12" customHeight="1">
      <c r="A5" s="32" t="s">
        <v>68</v>
      </c>
      <c r="B5" s="33" t="s">
        <v>89</v>
      </c>
      <c r="C5" s="34"/>
      <c r="D5" s="35"/>
      <c r="E5" s="35">
        <v>3500000</v>
      </c>
      <c r="F5" s="35"/>
      <c r="G5" s="35"/>
      <c r="H5" s="36">
        <f>SUM(E5:G5)</f>
        <v>3500000</v>
      </c>
      <c r="I5" s="37"/>
      <c r="J5" s="38">
        <f>H5+I5</f>
        <v>3500000</v>
      </c>
      <c r="K5" s="5"/>
    </row>
    <row r="6" spans="1:11" s="6" customFormat="1" ht="12" customHeight="1">
      <c r="A6" s="39"/>
      <c r="B6" s="40" t="s">
        <v>65</v>
      </c>
      <c r="C6" s="34">
        <v>20390</v>
      </c>
      <c r="D6" s="35">
        <v>504</v>
      </c>
      <c r="E6" s="35">
        <f>C6*D6</f>
        <v>10276560</v>
      </c>
      <c r="F6" s="35"/>
      <c r="G6" s="35"/>
      <c r="H6" s="36">
        <f>SUM(E6:G6)</f>
        <v>10276560</v>
      </c>
      <c r="I6" s="41"/>
      <c r="J6" s="38">
        <f aca="true" t="shared" si="0" ref="J6:J38">H6+I6</f>
        <v>10276560</v>
      </c>
      <c r="K6" s="5"/>
    </row>
    <row r="7" spans="1:11" s="6" customFormat="1" ht="12" customHeight="1" thickBot="1">
      <c r="A7" s="110"/>
      <c r="B7" s="42" t="s">
        <v>75</v>
      </c>
      <c r="C7" s="43"/>
      <c r="D7" s="44">
        <v>473</v>
      </c>
      <c r="E7" s="44">
        <v>10405612</v>
      </c>
      <c r="F7" s="44"/>
      <c r="G7" s="44"/>
      <c r="H7" s="111">
        <f>SUM(E7:G7)</f>
        <v>10405612</v>
      </c>
      <c r="I7" s="45"/>
      <c r="J7" s="112">
        <f t="shared" si="0"/>
        <v>10405612</v>
      </c>
      <c r="K7" s="5"/>
    </row>
    <row r="8" spans="1:11" s="6" customFormat="1" ht="12" customHeight="1" thickBot="1">
      <c r="A8" s="69"/>
      <c r="B8" s="70" t="s">
        <v>15</v>
      </c>
      <c r="C8" s="71"/>
      <c r="D8" s="71"/>
      <c r="E8" s="93">
        <f>SUM(E5:E7)</f>
        <v>24182172</v>
      </c>
      <c r="F8" s="93">
        <f>SUM(F5:F7)</f>
        <v>0</v>
      </c>
      <c r="G8" s="93">
        <f>SUM(G5:G7)</f>
        <v>0</v>
      </c>
      <c r="H8" s="93">
        <f>SUM(H5:H7)</f>
        <v>24182172</v>
      </c>
      <c r="I8" s="93">
        <f>SUM(I5:I7)</f>
        <v>0</v>
      </c>
      <c r="J8" s="117">
        <f t="shared" si="0"/>
        <v>24182172</v>
      </c>
      <c r="K8" s="5"/>
    </row>
    <row r="9" spans="1:10" ht="12" customHeight="1">
      <c r="A9" s="79" t="s">
        <v>16</v>
      </c>
      <c r="B9" s="80" t="s">
        <v>62</v>
      </c>
      <c r="C9" s="81">
        <v>2996</v>
      </c>
      <c r="D9" s="81">
        <v>1254</v>
      </c>
      <c r="E9" s="80">
        <f aca="true" t="shared" si="1" ref="E9:E14">C9*D9</f>
        <v>3756984</v>
      </c>
      <c r="F9" s="80"/>
      <c r="G9" s="80"/>
      <c r="H9" s="80">
        <f aca="true" t="shared" si="2" ref="H9:H14">SUM(E9:G9)</f>
        <v>3756984</v>
      </c>
      <c r="I9" s="37"/>
      <c r="J9" s="38">
        <f t="shared" si="0"/>
        <v>3756984</v>
      </c>
    </row>
    <row r="10" spans="1:10" ht="12" customHeight="1">
      <c r="A10" s="50"/>
      <c r="B10" s="51" t="s">
        <v>17</v>
      </c>
      <c r="C10" s="52">
        <v>13</v>
      </c>
      <c r="D10" s="52">
        <v>3816</v>
      </c>
      <c r="E10" s="51">
        <f t="shared" si="1"/>
        <v>49608</v>
      </c>
      <c r="F10" s="51"/>
      <c r="G10" s="51"/>
      <c r="H10" s="51">
        <f t="shared" si="2"/>
        <v>49608</v>
      </c>
      <c r="I10" s="41"/>
      <c r="J10" s="38">
        <f t="shared" si="0"/>
        <v>49608</v>
      </c>
    </row>
    <row r="11" spans="1:11" ht="12" customHeight="1">
      <c r="A11" s="50"/>
      <c r="B11" s="51" t="s">
        <v>18</v>
      </c>
      <c r="C11" s="52">
        <v>2996</v>
      </c>
      <c r="D11" s="54">
        <v>1444.9833</v>
      </c>
      <c r="E11" s="51">
        <f t="shared" si="1"/>
        <v>4329169.9668000005</v>
      </c>
      <c r="F11" s="51"/>
      <c r="G11" s="51"/>
      <c r="H11" s="51">
        <f t="shared" si="2"/>
        <v>4329169.9668000005</v>
      </c>
      <c r="I11" s="41"/>
      <c r="J11" s="38">
        <f t="shared" si="0"/>
        <v>4329169.9668000005</v>
      </c>
      <c r="K11" s="14"/>
    </row>
    <row r="12" spans="1:10" ht="12" customHeight="1">
      <c r="A12" s="50"/>
      <c r="B12" s="51" t="s">
        <v>19</v>
      </c>
      <c r="C12" s="52"/>
      <c r="D12" s="52"/>
      <c r="E12" s="51">
        <f t="shared" si="1"/>
        <v>0</v>
      </c>
      <c r="F12" s="51">
        <v>4694785</v>
      </c>
      <c r="G12" s="51"/>
      <c r="H12" s="51">
        <f t="shared" si="2"/>
        <v>4694785</v>
      </c>
      <c r="I12" s="41"/>
      <c r="J12" s="38">
        <f t="shared" si="0"/>
        <v>4694785</v>
      </c>
    </row>
    <row r="13" spans="1:10" ht="12" customHeight="1">
      <c r="A13" s="50"/>
      <c r="B13" s="51" t="s">
        <v>80</v>
      </c>
      <c r="C13" s="52">
        <v>2996</v>
      </c>
      <c r="D13" s="52">
        <v>516</v>
      </c>
      <c r="E13" s="51">
        <f t="shared" si="1"/>
        <v>1545936</v>
      </c>
      <c r="F13" s="51"/>
      <c r="G13" s="51"/>
      <c r="H13" s="51">
        <f t="shared" si="2"/>
        <v>1545936</v>
      </c>
      <c r="I13" s="41"/>
      <c r="J13" s="38">
        <f t="shared" si="0"/>
        <v>1545936</v>
      </c>
    </row>
    <row r="14" spans="1:10" ht="12" customHeight="1" thickBot="1">
      <c r="A14" s="65" t="s">
        <v>66</v>
      </c>
      <c r="B14" s="66" t="s">
        <v>63</v>
      </c>
      <c r="C14" s="67">
        <v>2996</v>
      </c>
      <c r="D14" s="67">
        <v>219</v>
      </c>
      <c r="E14" s="66">
        <f t="shared" si="1"/>
        <v>656124</v>
      </c>
      <c r="F14" s="66"/>
      <c r="G14" s="66"/>
      <c r="H14" s="66">
        <f t="shared" si="2"/>
        <v>656124</v>
      </c>
      <c r="I14" s="45"/>
      <c r="J14" s="112">
        <f t="shared" si="0"/>
        <v>656124</v>
      </c>
    </row>
    <row r="15" spans="1:11" s="2" customFormat="1" ht="12" customHeight="1" thickBot="1">
      <c r="A15" s="146" t="s">
        <v>16</v>
      </c>
      <c r="B15" s="147" t="s">
        <v>20</v>
      </c>
      <c r="C15" s="148"/>
      <c r="D15" s="148"/>
      <c r="E15" s="148">
        <f>SUM(E9:E14)</f>
        <v>10337821.9668</v>
      </c>
      <c r="F15" s="148">
        <f>SUM(F9:F14)</f>
        <v>4694785</v>
      </c>
      <c r="G15" s="148">
        <f>SUM(G9:G14)</f>
        <v>0</v>
      </c>
      <c r="H15" s="148">
        <f>SUM(H9:H14)</f>
        <v>15032606.9668</v>
      </c>
      <c r="I15" s="148">
        <f>SUM(I9:I14)</f>
        <v>0</v>
      </c>
      <c r="J15" s="117">
        <f t="shared" si="0"/>
        <v>15032606.9668</v>
      </c>
      <c r="K15" s="15"/>
    </row>
    <row r="16" spans="1:11" s="2" customFormat="1" ht="12" customHeight="1">
      <c r="A16" s="59" t="s">
        <v>51</v>
      </c>
      <c r="B16" s="60" t="s">
        <v>52</v>
      </c>
      <c r="C16" s="61"/>
      <c r="D16" s="61"/>
      <c r="E16" s="60"/>
      <c r="F16" s="60"/>
      <c r="G16" s="60"/>
      <c r="H16" s="62"/>
      <c r="I16" s="145"/>
      <c r="J16" s="38">
        <f t="shared" si="0"/>
        <v>0</v>
      </c>
      <c r="K16" s="11"/>
    </row>
    <row r="17" spans="1:10" ht="12" customHeight="1">
      <c r="A17" s="50"/>
      <c r="B17" s="51" t="s">
        <v>53</v>
      </c>
      <c r="C17" s="52">
        <v>2996</v>
      </c>
      <c r="D17" s="52">
        <v>4719</v>
      </c>
      <c r="E17" s="51">
        <f>C17*D17</f>
        <v>14138124</v>
      </c>
      <c r="F17" s="51"/>
      <c r="G17" s="51"/>
      <c r="H17" s="63">
        <v>19406812</v>
      </c>
      <c r="I17" s="41">
        <v>2604204</v>
      </c>
      <c r="J17" s="38">
        <f t="shared" si="0"/>
        <v>22011016</v>
      </c>
    </row>
    <row r="18" spans="1:10" ht="12" customHeight="1">
      <c r="A18" s="50"/>
      <c r="B18" s="51" t="s">
        <v>54</v>
      </c>
      <c r="C18" s="52">
        <v>2996</v>
      </c>
      <c r="D18" s="52">
        <v>650</v>
      </c>
      <c r="E18" s="52">
        <f>C18*D18</f>
        <v>1947400</v>
      </c>
      <c r="F18" s="52"/>
      <c r="G18" s="52"/>
      <c r="H18" s="64">
        <f>SUM(E18:G18)</f>
        <v>1947400</v>
      </c>
      <c r="I18" s="41">
        <v>521344</v>
      </c>
      <c r="J18" s="38">
        <f t="shared" si="0"/>
        <v>2468744</v>
      </c>
    </row>
    <row r="19" spans="1:10" ht="12" customHeight="1">
      <c r="A19" s="50"/>
      <c r="B19" s="51" t="s">
        <v>55</v>
      </c>
      <c r="C19" s="52">
        <v>2996</v>
      </c>
      <c r="D19" s="52"/>
      <c r="E19" s="52">
        <f>C19*D19</f>
        <v>0</v>
      </c>
      <c r="F19" s="52"/>
      <c r="G19" s="52"/>
      <c r="H19" s="64">
        <f>SUM(E19:G19)</f>
        <v>0</v>
      </c>
      <c r="I19" s="41"/>
      <c r="J19" s="38">
        <f t="shared" si="0"/>
        <v>0</v>
      </c>
    </row>
    <row r="20" spans="1:10" ht="12" customHeight="1">
      <c r="A20" s="50"/>
      <c r="B20" s="51" t="s">
        <v>69</v>
      </c>
      <c r="C20" s="52">
        <v>10</v>
      </c>
      <c r="D20" s="52">
        <v>75600</v>
      </c>
      <c r="E20" s="52">
        <f>C20*D20</f>
        <v>756000</v>
      </c>
      <c r="F20" s="52"/>
      <c r="G20" s="52"/>
      <c r="H20" s="64">
        <f>SUM(E20:G20)</f>
        <v>756000</v>
      </c>
      <c r="I20" s="41"/>
      <c r="J20" s="38">
        <f t="shared" si="0"/>
        <v>756000</v>
      </c>
    </row>
    <row r="21" spans="1:10" ht="12" customHeight="1" thickBot="1">
      <c r="A21" s="65"/>
      <c r="B21" s="66" t="s">
        <v>81</v>
      </c>
      <c r="C21" s="67">
        <v>1</v>
      </c>
      <c r="D21" s="67">
        <v>120000</v>
      </c>
      <c r="E21" s="67">
        <f>C21*D21</f>
        <v>120000</v>
      </c>
      <c r="F21" s="67"/>
      <c r="G21" s="67"/>
      <c r="H21" s="68">
        <f>SUM(E21:G21)</f>
        <v>120000</v>
      </c>
      <c r="I21" s="45"/>
      <c r="J21" s="112">
        <f t="shared" si="0"/>
        <v>120000</v>
      </c>
    </row>
    <row r="22" spans="1:11" s="2" customFormat="1" ht="12" customHeight="1" thickBot="1">
      <c r="A22" s="69">
        <v>13</v>
      </c>
      <c r="B22" s="70" t="s">
        <v>56</v>
      </c>
      <c r="C22" s="71"/>
      <c r="D22" s="71"/>
      <c r="E22" s="71">
        <f>SUM(E17:E21)</f>
        <v>16961524</v>
      </c>
      <c r="F22" s="71">
        <f>SUM(F17:F21)</f>
        <v>0</v>
      </c>
      <c r="G22" s="71">
        <f>SUM(G17:G21)</f>
        <v>0</v>
      </c>
      <c r="H22" s="71">
        <f>SUM(H17:H21)</f>
        <v>22230212</v>
      </c>
      <c r="I22" s="71">
        <f>SUM(I17:I21)</f>
        <v>3125548</v>
      </c>
      <c r="J22" s="117">
        <f t="shared" si="0"/>
        <v>25355760</v>
      </c>
      <c r="K22" s="11"/>
    </row>
    <row r="23" spans="1:11" s="2" customFormat="1" ht="12" customHeight="1">
      <c r="A23" s="59"/>
      <c r="B23" s="60" t="s">
        <v>21</v>
      </c>
      <c r="C23" s="61"/>
      <c r="D23" s="61"/>
      <c r="E23" s="61"/>
      <c r="F23" s="60"/>
      <c r="G23" s="60"/>
      <c r="H23" s="62"/>
      <c r="I23" s="145"/>
      <c r="J23" s="38">
        <f t="shared" si="0"/>
        <v>0</v>
      </c>
      <c r="K23" s="11"/>
    </row>
    <row r="24" spans="1:10" ht="12" customHeight="1">
      <c r="A24" s="50" t="s">
        <v>22</v>
      </c>
      <c r="B24" s="51" t="s">
        <v>23</v>
      </c>
      <c r="C24" s="52">
        <v>95</v>
      </c>
      <c r="D24" s="52">
        <v>199000</v>
      </c>
      <c r="E24" s="52">
        <f>C24*D24</f>
        <v>18905000</v>
      </c>
      <c r="F24" s="51"/>
      <c r="G24" s="51"/>
      <c r="H24" s="63">
        <f aca="true" t="shared" si="3" ref="H24:H32">SUM(E24:G24)</f>
        <v>18905000</v>
      </c>
      <c r="I24" s="41">
        <v>1393000</v>
      </c>
      <c r="J24" s="38">
        <f t="shared" si="0"/>
        <v>20298000</v>
      </c>
    </row>
    <row r="25" spans="1:10" ht="12" customHeight="1">
      <c r="A25" s="50"/>
      <c r="B25" s="51" t="s">
        <v>70</v>
      </c>
      <c r="C25" s="52">
        <v>32</v>
      </c>
      <c r="D25" s="52">
        <v>10000</v>
      </c>
      <c r="E25" s="52">
        <f>C25*D25</f>
        <v>320000</v>
      </c>
      <c r="F25" s="51"/>
      <c r="G25" s="51"/>
      <c r="H25" s="63">
        <f t="shared" si="3"/>
        <v>320000</v>
      </c>
      <c r="I25" s="41"/>
      <c r="J25" s="38">
        <f t="shared" si="0"/>
        <v>320000</v>
      </c>
    </row>
    <row r="26" spans="1:10" ht="12" customHeight="1">
      <c r="A26" s="50" t="s">
        <v>22</v>
      </c>
      <c r="B26" s="51" t="s">
        <v>24</v>
      </c>
      <c r="C26" s="52">
        <v>95</v>
      </c>
      <c r="D26" s="52">
        <v>25000</v>
      </c>
      <c r="E26" s="52">
        <f aca="true" t="shared" si="4" ref="E26:E36">C26*D26</f>
        <v>2375000</v>
      </c>
      <c r="F26" s="51"/>
      <c r="G26" s="51"/>
      <c r="H26" s="63">
        <f t="shared" si="3"/>
        <v>2375000</v>
      </c>
      <c r="I26" s="41"/>
      <c r="J26" s="38">
        <f t="shared" si="0"/>
        <v>2375000</v>
      </c>
    </row>
    <row r="27" spans="1:10" ht="12" customHeight="1">
      <c r="A27" s="50" t="s">
        <v>22</v>
      </c>
      <c r="B27" s="51" t="s">
        <v>25</v>
      </c>
      <c r="C27" s="52">
        <v>1</v>
      </c>
      <c r="D27" s="52">
        <v>25000</v>
      </c>
      <c r="E27" s="52">
        <f t="shared" si="4"/>
        <v>25000</v>
      </c>
      <c r="F27" s="51"/>
      <c r="G27" s="51"/>
      <c r="H27" s="63">
        <f t="shared" si="3"/>
        <v>25000</v>
      </c>
      <c r="I27" s="41"/>
      <c r="J27" s="38">
        <f t="shared" si="0"/>
        <v>25000</v>
      </c>
    </row>
    <row r="28" spans="1:10" ht="12" customHeight="1">
      <c r="A28" s="72" t="s">
        <v>29</v>
      </c>
      <c r="B28" s="51" t="s">
        <v>30</v>
      </c>
      <c r="C28" s="52">
        <v>9</v>
      </c>
      <c r="D28" s="52">
        <v>15000</v>
      </c>
      <c r="E28" s="52"/>
      <c r="F28" s="51">
        <f>C28*D28</f>
        <v>135000</v>
      </c>
      <c r="G28" s="51"/>
      <c r="H28" s="63">
        <f t="shared" si="3"/>
        <v>135000</v>
      </c>
      <c r="I28" s="41"/>
      <c r="J28" s="38">
        <f t="shared" si="0"/>
        <v>135000</v>
      </c>
    </row>
    <row r="29" spans="1:10" ht="12" customHeight="1">
      <c r="A29" s="50" t="s">
        <v>29</v>
      </c>
      <c r="B29" s="51" t="s">
        <v>31</v>
      </c>
      <c r="C29" s="52">
        <v>9</v>
      </c>
      <c r="D29" s="52"/>
      <c r="E29" s="52"/>
      <c r="F29" s="51">
        <f>C29*D29</f>
        <v>0</v>
      </c>
      <c r="G29" s="51"/>
      <c r="H29" s="63">
        <f t="shared" si="3"/>
        <v>0</v>
      </c>
      <c r="I29" s="41"/>
      <c r="J29" s="38">
        <f t="shared" si="0"/>
        <v>0</v>
      </c>
    </row>
    <row r="30" spans="1:10" ht="12" customHeight="1">
      <c r="A30" s="50" t="s">
        <v>22</v>
      </c>
      <c r="B30" s="51" t="s">
        <v>59</v>
      </c>
      <c r="C30" s="52">
        <v>9</v>
      </c>
      <c r="D30" s="52">
        <v>2500</v>
      </c>
      <c r="E30" s="52">
        <f>C30*D30</f>
        <v>22500</v>
      </c>
      <c r="F30" s="51"/>
      <c r="G30" s="51"/>
      <c r="H30" s="63">
        <f t="shared" si="3"/>
        <v>22500</v>
      </c>
      <c r="I30" s="41"/>
      <c r="J30" s="38">
        <f t="shared" si="0"/>
        <v>22500</v>
      </c>
    </row>
    <row r="31" spans="1:10" ht="12" customHeight="1">
      <c r="A31" s="50" t="s">
        <v>22</v>
      </c>
      <c r="B31" s="51" t="s">
        <v>64</v>
      </c>
      <c r="C31" s="52">
        <v>95</v>
      </c>
      <c r="D31" s="52">
        <v>2600</v>
      </c>
      <c r="E31" s="52"/>
      <c r="F31" s="51">
        <f>C31*D31</f>
        <v>247000</v>
      </c>
      <c r="G31" s="51"/>
      <c r="H31" s="63">
        <f t="shared" si="3"/>
        <v>247000</v>
      </c>
      <c r="I31" s="41">
        <v>18200</v>
      </c>
      <c r="J31" s="38">
        <f t="shared" si="0"/>
        <v>265200</v>
      </c>
    </row>
    <row r="32" spans="1:10" ht="12" customHeight="1" thickBot="1">
      <c r="A32" s="65" t="s">
        <v>32</v>
      </c>
      <c r="B32" s="66" t="s">
        <v>33</v>
      </c>
      <c r="C32" s="67">
        <v>95</v>
      </c>
      <c r="D32" s="67">
        <v>720</v>
      </c>
      <c r="E32" s="67">
        <f>C32*D32</f>
        <v>68400</v>
      </c>
      <c r="F32" s="66"/>
      <c r="G32" s="66"/>
      <c r="H32" s="73">
        <f t="shared" si="3"/>
        <v>68400</v>
      </c>
      <c r="I32" s="45">
        <v>5040</v>
      </c>
      <c r="J32" s="112">
        <f t="shared" si="0"/>
        <v>73440</v>
      </c>
    </row>
    <row r="33" spans="1:11" s="3" customFormat="1" ht="12" customHeight="1" thickBot="1">
      <c r="A33" s="75"/>
      <c r="B33" s="76" t="s">
        <v>26</v>
      </c>
      <c r="C33" s="77"/>
      <c r="D33" s="77"/>
      <c r="E33" s="78">
        <f>SUM(E24:E32)</f>
        <v>21715900</v>
      </c>
      <c r="F33" s="78">
        <f>SUM(F24:F32)</f>
        <v>382000</v>
      </c>
      <c r="G33" s="78">
        <f>SUM(G24:G32)</f>
        <v>0</v>
      </c>
      <c r="H33" s="78">
        <f>SUM(H24:H32)</f>
        <v>22097900</v>
      </c>
      <c r="I33" s="78">
        <f>SUM(I24:I32)</f>
        <v>1416240</v>
      </c>
      <c r="J33" s="113">
        <f t="shared" si="0"/>
        <v>23514140</v>
      </c>
      <c r="K33" s="12"/>
    </row>
    <row r="34" spans="1:10" ht="12" customHeight="1">
      <c r="A34" s="79" t="s">
        <v>27</v>
      </c>
      <c r="B34" s="80" t="s">
        <v>28</v>
      </c>
      <c r="C34" s="81">
        <v>6</v>
      </c>
      <c r="D34" s="81">
        <v>30000</v>
      </c>
      <c r="E34" s="81">
        <f t="shared" si="4"/>
        <v>180000</v>
      </c>
      <c r="F34" s="80"/>
      <c r="G34" s="80"/>
      <c r="H34" s="82">
        <f>SUM(E34:G34)</f>
        <v>180000</v>
      </c>
      <c r="I34" s="37"/>
      <c r="J34" s="38">
        <f t="shared" si="0"/>
        <v>180000</v>
      </c>
    </row>
    <row r="35" spans="1:10" ht="12" customHeight="1">
      <c r="A35" s="50" t="s">
        <v>27</v>
      </c>
      <c r="B35" s="51" t="s">
        <v>34</v>
      </c>
      <c r="C35" s="52">
        <v>11</v>
      </c>
      <c r="D35" s="52">
        <v>60000</v>
      </c>
      <c r="E35" s="52">
        <f t="shared" si="4"/>
        <v>660000</v>
      </c>
      <c r="F35" s="51"/>
      <c r="G35" s="51"/>
      <c r="H35" s="63">
        <f>SUM(E35:G35)</f>
        <v>660000</v>
      </c>
      <c r="I35" s="37"/>
      <c r="J35" s="38">
        <f t="shared" si="0"/>
        <v>660000</v>
      </c>
    </row>
    <row r="36" spans="1:10" ht="12" customHeight="1">
      <c r="A36" s="65"/>
      <c r="B36" s="66" t="s">
        <v>82</v>
      </c>
      <c r="C36" s="67">
        <v>44</v>
      </c>
      <c r="D36" s="67">
        <v>20000</v>
      </c>
      <c r="E36" s="52">
        <f t="shared" si="4"/>
        <v>880000</v>
      </c>
      <c r="F36" s="66"/>
      <c r="G36" s="66"/>
      <c r="H36" s="63">
        <f>SUM(E36:G36)</f>
        <v>880000</v>
      </c>
      <c r="I36" s="37"/>
      <c r="J36" s="38">
        <f t="shared" si="0"/>
        <v>880000</v>
      </c>
    </row>
    <row r="37" spans="1:11" s="3" customFormat="1" ht="12" customHeight="1" thickBot="1">
      <c r="A37" s="83"/>
      <c r="B37" s="84" t="s">
        <v>35</v>
      </c>
      <c r="C37" s="85"/>
      <c r="D37" s="85"/>
      <c r="E37" s="67">
        <f>SUM(E34:E36)</f>
        <v>1720000</v>
      </c>
      <c r="F37" s="67">
        <f>SUM(F34:F36)</f>
        <v>0</v>
      </c>
      <c r="G37" s="67">
        <f>SUM(G34:G36)</f>
        <v>0</v>
      </c>
      <c r="H37" s="67">
        <f>SUM(H34:H36)</f>
        <v>1720000</v>
      </c>
      <c r="I37" s="149"/>
      <c r="J37" s="112">
        <f t="shared" si="0"/>
        <v>1720000</v>
      </c>
      <c r="K37" s="12"/>
    </row>
    <row r="38" spans="1:11" s="2" customFormat="1" ht="12" customHeight="1" thickBot="1">
      <c r="A38" s="150">
        <v>2</v>
      </c>
      <c r="B38" s="151" t="s">
        <v>36</v>
      </c>
      <c r="C38" s="152"/>
      <c r="D38" s="152"/>
      <c r="E38" s="152">
        <f>E33+E37</f>
        <v>23435900</v>
      </c>
      <c r="F38" s="152">
        <f>F33+F37</f>
        <v>382000</v>
      </c>
      <c r="G38" s="152">
        <f>G33+G37</f>
        <v>0</v>
      </c>
      <c r="H38" s="152">
        <f>H33+H37</f>
        <v>23817900</v>
      </c>
      <c r="I38" s="152">
        <f>I33+I37</f>
        <v>1416240</v>
      </c>
      <c r="J38" s="153">
        <f t="shared" si="0"/>
        <v>25234140</v>
      </c>
      <c r="K38" s="11"/>
    </row>
    <row r="39" spans="1:11" s="2" customFormat="1" ht="11.25" customHeight="1">
      <c r="A39" s="138">
        <v>3</v>
      </c>
      <c r="B39" s="139" t="s">
        <v>37</v>
      </c>
      <c r="C39" s="140"/>
      <c r="D39" s="140"/>
      <c r="E39" s="140"/>
      <c r="F39" s="139"/>
      <c r="G39" s="139"/>
      <c r="H39" s="141"/>
      <c r="I39" s="95"/>
      <c r="J39" s="142">
        <f>H39-I39</f>
        <v>0</v>
      </c>
      <c r="K39" s="11"/>
    </row>
    <row r="40" spans="1:10" ht="11.25" customHeight="1">
      <c r="A40" s="50" t="s">
        <v>38</v>
      </c>
      <c r="B40" s="51" t="s">
        <v>39</v>
      </c>
      <c r="C40" s="52">
        <v>147</v>
      </c>
      <c r="D40" s="52">
        <v>204000</v>
      </c>
      <c r="E40" s="52">
        <f aca="true" t="shared" si="5" ref="E40:E46">C40*D40</f>
        <v>29988000</v>
      </c>
      <c r="F40" s="51"/>
      <c r="G40" s="51"/>
      <c r="H40" s="63">
        <f aca="true" t="shared" si="6" ref="H40:H50">SUM(E40:G40)</f>
        <v>29988000</v>
      </c>
      <c r="I40" s="126"/>
      <c r="J40" s="53">
        <f>H40+I40</f>
        <v>29988000</v>
      </c>
    </row>
    <row r="41" spans="1:10" ht="11.25" customHeight="1">
      <c r="A41" s="50"/>
      <c r="B41" s="51" t="s">
        <v>70</v>
      </c>
      <c r="C41" s="52">
        <v>47</v>
      </c>
      <c r="D41" s="52">
        <v>10000</v>
      </c>
      <c r="E41" s="52">
        <f t="shared" si="5"/>
        <v>470000</v>
      </c>
      <c r="F41" s="51"/>
      <c r="G41" s="51"/>
      <c r="H41" s="63">
        <f t="shared" si="6"/>
        <v>470000</v>
      </c>
      <c r="I41" s="126"/>
      <c r="J41" s="53">
        <f aca="true" t="shared" si="7" ref="J41:J77">H41+I41</f>
        <v>470000</v>
      </c>
    </row>
    <row r="42" spans="1:10" ht="11.25" customHeight="1">
      <c r="A42" s="50"/>
      <c r="B42" s="51" t="s">
        <v>40</v>
      </c>
      <c r="C42" s="52">
        <v>160</v>
      </c>
      <c r="D42" s="52">
        <v>212000</v>
      </c>
      <c r="E42" s="52">
        <f t="shared" si="5"/>
        <v>33920000</v>
      </c>
      <c r="F42" s="51"/>
      <c r="G42" s="51"/>
      <c r="H42" s="63">
        <f t="shared" si="6"/>
        <v>33920000</v>
      </c>
      <c r="I42" s="126"/>
      <c r="J42" s="53">
        <f t="shared" si="7"/>
        <v>33920000</v>
      </c>
    </row>
    <row r="43" spans="1:10" ht="11.25" customHeight="1">
      <c r="A43" s="65"/>
      <c r="B43" s="66" t="s">
        <v>70</v>
      </c>
      <c r="C43" s="67">
        <v>53</v>
      </c>
      <c r="D43" s="67">
        <v>10000</v>
      </c>
      <c r="E43" s="52">
        <f t="shared" si="5"/>
        <v>530000</v>
      </c>
      <c r="F43" s="66"/>
      <c r="G43" s="66"/>
      <c r="H43" s="63">
        <f t="shared" si="6"/>
        <v>530000</v>
      </c>
      <c r="I43" s="126"/>
      <c r="J43" s="53">
        <f t="shared" si="7"/>
        <v>530000</v>
      </c>
    </row>
    <row r="44" spans="1:10" ht="11.25" customHeight="1">
      <c r="A44" s="65"/>
      <c r="B44" s="66" t="s">
        <v>83</v>
      </c>
      <c r="C44" s="67">
        <v>88</v>
      </c>
      <c r="D44" s="67">
        <v>25000</v>
      </c>
      <c r="E44" s="67">
        <f t="shared" si="5"/>
        <v>2200000</v>
      </c>
      <c r="F44" s="66"/>
      <c r="G44" s="66"/>
      <c r="H44" s="73">
        <f t="shared" si="6"/>
        <v>2200000</v>
      </c>
      <c r="I44" s="126"/>
      <c r="J44" s="53">
        <f t="shared" si="7"/>
        <v>2200000</v>
      </c>
    </row>
    <row r="45" spans="1:10" ht="11.25" customHeight="1">
      <c r="A45" s="50"/>
      <c r="B45" s="51" t="s">
        <v>41</v>
      </c>
      <c r="C45" s="52">
        <v>68</v>
      </c>
      <c r="D45" s="52">
        <v>45000</v>
      </c>
      <c r="E45" s="52">
        <f t="shared" si="5"/>
        <v>3060000</v>
      </c>
      <c r="F45" s="51"/>
      <c r="G45" s="51"/>
      <c r="H45" s="51">
        <f t="shared" si="6"/>
        <v>3060000</v>
      </c>
      <c r="I45" s="126"/>
      <c r="J45" s="53">
        <f t="shared" si="7"/>
        <v>3060000</v>
      </c>
    </row>
    <row r="46" spans="1:10" ht="11.25" customHeight="1">
      <c r="A46" s="50"/>
      <c r="B46" s="51" t="s">
        <v>24</v>
      </c>
      <c r="C46" s="52">
        <v>318</v>
      </c>
      <c r="D46" s="52">
        <v>25000</v>
      </c>
      <c r="E46" s="52">
        <f t="shared" si="5"/>
        <v>7950000</v>
      </c>
      <c r="F46" s="51"/>
      <c r="G46" s="51"/>
      <c r="H46" s="87">
        <f t="shared" si="6"/>
        <v>7950000</v>
      </c>
      <c r="I46" s="126"/>
      <c r="J46" s="53">
        <f t="shared" si="7"/>
        <v>7950000</v>
      </c>
    </row>
    <row r="47" spans="1:10" ht="11.25" customHeight="1">
      <c r="A47" s="50"/>
      <c r="B47" s="51" t="s">
        <v>30</v>
      </c>
      <c r="C47" s="52">
        <v>32</v>
      </c>
      <c r="D47" s="52">
        <v>15000</v>
      </c>
      <c r="E47" s="52"/>
      <c r="F47" s="51">
        <f>C47*D47</f>
        <v>480000</v>
      </c>
      <c r="G47" s="51"/>
      <c r="H47" s="87">
        <f t="shared" si="6"/>
        <v>480000</v>
      </c>
      <c r="I47" s="126"/>
      <c r="J47" s="53">
        <f t="shared" si="7"/>
        <v>480000</v>
      </c>
    </row>
    <row r="48" spans="1:10" ht="11.25" customHeight="1">
      <c r="A48" s="65"/>
      <c r="B48" s="66" t="s">
        <v>31</v>
      </c>
      <c r="C48" s="67">
        <v>32</v>
      </c>
      <c r="D48" s="67"/>
      <c r="E48" s="67"/>
      <c r="F48" s="51">
        <f>C48*D48</f>
        <v>0</v>
      </c>
      <c r="G48" s="51"/>
      <c r="H48" s="88">
        <f t="shared" si="6"/>
        <v>0</v>
      </c>
      <c r="I48" s="126"/>
      <c r="J48" s="53">
        <f t="shared" si="7"/>
        <v>0</v>
      </c>
    </row>
    <row r="49" spans="1:10" ht="11.25" customHeight="1">
      <c r="A49" s="50"/>
      <c r="B49" s="51" t="s">
        <v>42</v>
      </c>
      <c r="C49" s="52">
        <v>310</v>
      </c>
      <c r="D49" s="52">
        <v>2400</v>
      </c>
      <c r="E49" s="67">
        <f>C49*D49</f>
        <v>744000</v>
      </c>
      <c r="F49" s="66"/>
      <c r="G49" s="51"/>
      <c r="H49" s="88">
        <f t="shared" si="6"/>
        <v>744000</v>
      </c>
      <c r="I49" s="126"/>
      <c r="J49" s="53">
        <f t="shared" si="7"/>
        <v>744000</v>
      </c>
    </row>
    <row r="50" spans="1:10" ht="11.25" customHeight="1">
      <c r="A50" s="50"/>
      <c r="B50" s="89" t="s">
        <v>90</v>
      </c>
      <c r="C50" s="51">
        <v>60</v>
      </c>
      <c r="D50" s="51">
        <v>3600</v>
      </c>
      <c r="E50" s="67">
        <f>C50*D50</f>
        <v>216000</v>
      </c>
      <c r="F50" s="66"/>
      <c r="G50" s="51"/>
      <c r="H50" s="88">
        <f t="shared" si="6"/>
        <v>216000</v>
      </c>
      <c r="I50" s="126"/>
      <c r="J50" s="53">
        <f t="shared" si="7"/>
        <v>216000</v>
      </c>
    </row>
    <row r="51" spans="1:10" ht="11.25" customHeight="1">
      <c r="A51" s="50"/>
      <c r="B51" s="51" t="s">
        <v>60</v>
      </c>
      <c r="C51" s="52">
        <v>60</v>
      </c>
      <c r="D51" s="52">
        <v>7200</v>
      </c>
      <c r="E51" s="67">
        <f>C51*D51</f>
        <v>432000</v>
      </c>
      <c r="F51" s="51"/>
      <c r="G51" s="51"/>
      <c r="H51" s="87">
        <f aca="true" t="shared" si="8" ref="H51:H58">SUM(E51:G51)</f>
        <v>432000</v>
      </c>
      <c r="I51" s="126"/>
      <c r="J51" s="53">
        <f t="shared" si="7"/>
        <v>432000</v>
      </c>
    </row>
    <row r="52" spans="1:10" ht="11.25" customHeight="1">
      <c r="A52" s="79"/>
      <c r="B52" s="80" t="s">
        <v>43</v>
      </c>
      <c r="C52" s="81">
        <v>318</v>
      </c>
      <c r="D52" s="81">
        <v>1300</v>
      </c>
      <c r="E52" s="67">
        <f>C52*D52</f>
        <v>413400</v>
      </c>
      <c r="F52" s="80"/>
      <c r="G52" s="51"/>
      <c r="H52" s="87">
        <f t="shared" si="8"/>
        <v>413400</v>
      </c>
      <c r="I52" s="126"/>
      <c r="J52" s="53">
        <f t="shared" si="7"/>
        <v>413400</v>
      </c>
    </row>
    <row r="53" spans="1:10" ht="11.25" customHeight="1">
      <c r="A53" s="50"/>
      <c r="B53" s="51" t="s">
        <v>73</v>
      </c>
      <c r="C53" s="52">
        <v>318</v>
      </c>
      <c r="D53" s="52">
        <v>720</v>
      </c>
      <c r="E53" s="52">
        <f>C53*D53</f>
        <v>228960</v>
      </c>
      <c r="F53" s="51"/>
      <c r="G53" s="51"/>
      <c r="H53" s="87">
        <f t="shared" si="8"/>
        <v>228960</v>
      </c>
      <c r="I53" s="126"/>
      <c r="J53" s="53">
        <f t="shared" si="7"/>
        <v>228960</v>
      </c>
    </row>
    <row r="54" spans="1:10" ht="11.25" customHeight="1">
      <c r="A54" s="50"/>
      <c r="B54" s="51" t="s">
        <v>74</v>
      </c>
      <c r="C54" s="52">
        <v>158</v>
      </c>
      <c r="D54" s="52">
        <v>2600</v>
      </c>
      <c r="E54" s="52"/>
      <c r="F54" s="51">
        <f>C54*D54</f>
        <v>410800</v>
      </c>
      <c r="G54" s="51"/>
      <c r="H54" s="87">
        <f t="shared" si="8"/>
        <v>410800</v>
      </c>
      <c r="I54" s="126"/>
      <c r="J54" s="53">
        <f t="shared" si="7"/>
        <v>410800</v>
      </c>
    </row>
    <row r="55" spans="1:10" ht="11.25" customHeight="1">
      <c r="A55" s="50"/>
      <c r="B55" s="51" t="s">
        <v>84</v>
      </c>
      <c r="C55" s="52">
        <v>160</v>
      </c>
      <c r="D55" s="52">
        <v>1950</v>
      </c>
      <c r="E55" s="52"/>
      <c r="F55" s="51">
        <f>C55*D55</f>
        <v>312000</v>
      </c>
      <c r="G55" s="51"/>
      <c r="H55" s="87">
        <f t="shared" si="8"/>
        <v>312000</v>
      </c>
      <c r="I55" s="126"/>
      <c r="J55" s="53">
        <f t="shared" si="7"/>
        <v>312000</v>
      </c>
    </row>
    <row r="56" spans="1:10" ht="11.25" customHeight="1">
      <c r="A56" s="50"/>
      <c r="B56" s="51" t="s">
        <v>76</v>
      </c>
      <c r="C56" s="52">
        <v>160</v>
      </c>
      <c r="D56" s="52">
        <v>4215</v>
      </c>
      <c r="E56" s="52"/>
      <c r="F56" s="51">
        <f>C56*D56</f>
        <v>674400</v>
      </c>
      <c r="G56" s="51"/>
      <c r="H56" s="87">
        <f t="shared" si="8"/>
        <v>674400</v>
      </c>
      <c r="I56" s="126"/>
      <c r="J56" s="53">
        <f t="shared" si="7"/>
        <v>674400</v>
      </c>
    </row>
    <row r="57" spans="1:10" ht="11.25" customHeight="1">
      <c r="A57" s="50"/>
      <c r="B57" s="51" t="s">
        <v>67</v>
      </c>
      <c r="C57" s="52">
        <v>318</v>
      </c>
      <c r="D57" s="52">
        <v>1000</v>
      </c>
      <c r="E57" s="52">
        <f>C57*D57</f>
        <v>318000</v>
      </c>
      <c r="F57" s="51"/>
      <c r="G57" s="51"/>
      <c r="H57" s="87">
        <f t="shared" si="8"/>
        <v>318000</v>
      </c>
      <c r="I57" s="126"/>
      <c r="J57" s="53">
        <f t="shared" si="7"/>
        <v>318000</v>
      </c>
    </row>
    <row r="58" spans="1:10" ht="11.25" customHeight="1" thickBot="1">
      <c r="A58" s="65"/>
      <c r="B58" s="66" t="s">
        <v>59</v>
      </c>
      <c r="C58" s="67">
        <v>32</v>
      </c>
      <c r="D58" s="67">
        <v>2500</v>
      </c>
      <c r="E58" s="67">
        <f>C58*D58</f>
        <v>80000</v>
      </c>
      <c r="F58" s="66"/>
      <c r="G58" s="66"/>
      <c r="H58" s="88">
        <f t="shared" si="8"/>
        <v>80000</v>
      </c>
      <c r="I58" s="127"/>
      <c r="J58" s="74">
        <f t="shared" si="7"/>
        <v>80000</v>
      </c>
    </row>
    <row r="59" spans="1:11" s="3" customFormat="1" ht="11.25" customHeight="1" thickBot="1">
      <c r="A59" s="119" t="s">
        <v>38</v>
      </c>
      <c r="B59" s="120" t="s">
        <v>44</v>
      </c>
      <c r="C59" s="121"/>
      <c r="D59" s="121"/>
      <c r="E59" s="121">
        <f>SUM(E40:E58)</f>
        <v>80550360</v>
      </c>
      <c r="F59" s="121">
        <f>SUM(F40:F58)</f>
        <v>1877200</v>
      </c>
      <c r="G59" s="121">
        <f>SUM(G40:G58)</f>
        <v>0</v>
      </c>
      <c r="H59" s="121">
        <f>SUM(H40:H58)</f>
        <v>82427560</v>
      </c>
      <c r="I59" s="128"/>
      <c r="J59" s="117">
        <f t="shared" si="7"/>
        <v>82427560</v>
      </c>
      <c r="K59" s="12"/>
    </row>
    <row r="60" spans="1:10" ht="11.25" customHeight="1">
      <c r="A60" s="79" t="s">
        <v>45</v>
      </c>
      <c r="B60" s="80" t="s">
        <v>72</v>
      </c>
      <c r="C60" s="81">
        <v>11</v>
      </c>
      <c r="D60" s="81">
        <v>464000</v>
      </c>
      <c r="E60" s="81">
        <f>C60*D60</f>
        <v>5104000</v>
      </c>
      <c r="F60" s="80"/>
      <c r="G60" s="80"/>
      <c r="H60" s="80">
        <f>SUM(E60:G60)</f>
        <v>5104000</v>
      </c>
      <c r="I60" s="129"/>
      <c r="J60" s="38">
        <f t="shared" si="7"/>
        <v>5104000</v>
      </c>
    </row>
    <row r="61" spans="1:10" ht="11.25" customHeight="1" thickBot="1">
      <c r="A61" s="65"/>
      <c r="B61" s="66" t="s">
        <v>70</v>
      </c>
      <c r="C61" s="67">
        <v>4</v>
      </c>
      <c r="D61" s="67">
        <v>10000</v>
      </c>
      <c r="E61" s="67">
        <f>C61*D61</f>
        <v>40000</v>
      </c>
      <c r="F61" s="66"/>
      <c r="G61" s="66"/>
      <c r="H61" s="66">
        <f>SUM(E61:G61)</f>
        <v>40000</v>
      </c>
      <c r="I61" s="127"/>
      <c r="J61" s="74">
        <f t="shared" si="7"/>
        <v>40000</v>
      </c>
    </row>
    <row r="62" spans="1:11" s="3" customFormat="1" ht="11.25" customHeight="1" thickBot="1">
      <c r="A62" s="118"/>
      <c r="B62" s="75" t="s">
        <v>71</v>
      </c>
      <c r="C62" s="77"/>
      <c r="D62" s="77"/>
      <c r="E62" s="77">
        <f>SUM(E60:E61)</f>
        <v>5144000</v>
      </c>
      <c r="F62" s="77">
        <f>SUM(F60:F61)</f>
        <v>0</v>
      </c>
      <c r="G62" s="77">
        <f>SUM(G60:G61)</f>
        <v>0</v>
      </c>
      <c r="H62" s="77">
        <f>SUM(H60:H61)</f>
        <v>5144000</v>
      </c>
      <c r="I62" s="130"/>
      <c r="J62" s="143">
        <f t="shared" si="7"/>
        <v>5144000</v>
      </c>
      <c r="K62" s="12"/>
    </row>
    <row r="63" spans="1:11" s="3" customFormat="1" ht="11.25" customHeight="1" thickBot="1">
      <c r="A63" s="90" t="s">
        <v>46</v>
      </c>
      <c r="B63" s="122" t="s">
        <v>47</v>
      </c>
      <c r="C63" s="123">
        <v>120</v>
      </c>
      <c r="D63" s="123">
        <v>23000</v>
      </c>
      <c r="E63" s="123">
        <f>C63*D63</f>
        <v>2760000</v>
      </c>
      <c r="F63" s="124"/>
      <c r="G63" s="125"/>
      <c r="H63" s="90">
        <f>SUM(E63:G63)</f>
        <v>2760000</v>
      </c>
      <c r="I63" s="90"/>
      <c r="J63" s="154">
        <f t="shared" si="7"/>
        <v>2760000</v>
      </c>
      <c r="K63" s="12"/>
    </row>
    <row r="64" spans="1:10" ht="11.25" customHeight="1">
      <c r="A64" s="46"/>
      <c r="B64" s="47" t="s">
        <v>85</v>
      </c>
      <c r="C64" s="48">
        <v>55</v>
      </c>
      <c r="D64" s="48">
        <v>30000</v>
      </c>
      <c r="E64" s="91">
        <f>C64*D64</f>
        <v>1650000</v>
      </c>
      <c r="F64" s="47"/>
      <c r="G64" s="47"/>
      <c r="H64" s="47">
        <f>SUM(E64:G64)</f>
        <v>1650000</v>
      </c>
      <c r="I64" s="131"/>
      <c r="J64" s="49">
        <f t="shared" si="7"/>
        <v>1650000</v>
      </c>
    </row>
    <row r="65" spans="1:10" ht="11.25" customHeight="1" thickBot="1">
      <c r="A65" s="55"/>
      <c r="B65" s="56" t="s">
        <v>86</v>
      </c>
      <c r="C65" s="57">
        <v>60</v>
      </c>
      <c r="D65" s="57">
        <v>20000</v>
      </c>
      <c r="E65" s="92">
        <f>C65*D65</f>
        <v>1200000</v>
      </c>
      <c r="F65" s="56"/>
      <c r="G65" s="56"/>
      <c r="H65" s="56">
        <f>SUM(E65:G65)</f>
        <v>1200000</v>
      </c>
      <c r="I65" s="132"/>
      <c r="J65" s="58">
        <f t="shared" si="7"/>
        <v>1200000</v>
      </c>
    </row>
    <row r="66" spans="1:11" s="3" customFormat="1" ht="11.25" customHeight="1" thickBot="1">
      <c r="A66" s="90"/>
      <c r="B66" s="122" t="s">
        <v>48</v>
      </c>
      <c r="C66" s="123"/>
      <c r="D66" s="123"/>
      <c r="E66" s="123">
        <f>SUM(E64:E65)</f>
        <v>2850000</v>
      </c>
      <c r="F66" s="123">
        <f>SUM(F64:F65)</f>
        <v>0</v>
      </c>
      <c r="G66" s="123">
        <f>SUM(G64:G65)</f>
        <v>0</v>
      </c>
      <c r="H66" s="123">
        <f>SUM(H64:H65)</f>
        <v>2850000</v>
      </c>
      <c r="I66" s="90"/>
      <c r="J66" s="112">
        <f t="shared" si="7"/>
        <v>2850000</v>
      </c>
      <c r="K66" s="12"/>
    </row>
    <row r="67" spans="1:11" s="2" customFormat="1" ht="11.25" customHeight="1" thickBot="1">
      <c r="A67" s="70">
        <v>3</v>
      </c>
      <c r="B67" s="93" t="s">
        <v>49</v>
      </c>
      <c r="C67" s="71"/>
      <c r="D67" s="71"/>
      <c r="E67" s="71">
        <f>E59+E62+E63+E66</f>
        <v>91304360</v>
      </c>
      <c r="F67" s="71">
        <f>F59+F62+F63+F66</f>
        <v>1877200</v>
      </c>
      <c r="G67" s="71">
        <f>G59+G62+G63+G66</f>
        <v>0</v>
      </c>
      <c r="H67" s="71">
        <f>H59+H62+H63+H66</f>
        <v>93181560</v>
      </c>
      <c r="I67" s="133"/>
      <c r="J67" s="117">
        <f t="shared" si="7"/>
        <v>93181560</v>
      </c>
      <c r="K67" s="11"/>
    </row>
    <row r="68" spans="1:11" s="2" customFormat="1" ht="11.25" customHeight="1" thickBot="1">
      <c r="A68" s="69">
        <v>6</v>
      </c>
      <c r="B68" s="70" t="s">
        <v>50</v>
      </c>
      <c r="C68" s="71">
        <v>2996</v>
      </c>
      <c r="D68" s="71">
        <v>1227</v>
      </c>
      <c r="E68" s="71">
        <f>C68*D68</f>
        <v>3676092</v>
      </c>
      <c r="F68" s="93"/>
      <c r="G68" s="155"/>
      <c r="H68" s="69">
        <f>SUM(E68:G68)</f>
        <v>3676092</v>
      </c>
      <c r="I68" s="136">
        <v>244000</v>
      </c>
      <c r="J68" s="117">
        <f t="shared" si="7"/>
        <v>3920092</v>
      </c>
      <c r="K68" s="11"/>
    </row>
    <row r="69" spans="1:11" s="2" customFormat="1" ht="11.25" customHeight="1">
      <c r="A69" s="170">
        <v>5</v>
      </c>
      <c r="B69" s="171" t="s">
        <v>87</v>
      </c>
      <c r="C69" s="172">
        <v>3</v>
      </c>
      <c r="D69" s="172">
        <v>5300000</v>
      </c>
      <c r="E69" s="172"/>
      <c r="F69" s="171">
        <f>C69*D69</f>
        <v>15900000</v>
      </c>
      <c r="G69" s="171"/>
      <c r="H69" s="171">
        <f>SUM(F69:G69)</f>
        <v>15900000</v>
      </c>
      <c r="I69" s="173">
        <v>116813</v>
      </c>
      <c r="J69" s="95">
        <f t="shared" si="7"/>
        <v>16016813</v>
      </c>
      <c r="K69" s="11"/>
    </row>
    <row r="70" spans="1:11" s="2" customFormat="1" ht="11.25" customHeight="1">
      <c r="A70" s="96"/>
      <c r="B70" s="97" t="s">
        <v>77</v>
      </c>
      <c r="C70" s="98"/>
      <c r="D70" s="98"/>
      <c r="E70" s="98"/>
      <c r="F70" s="97"/>
      <c r="G70" s="97">
        <v>2062998</v>
      </c>
      <c r="H70" s="97">
        <f>SUM(F70:G70)</f>
        <v>2062998</v>
      </c>
      <c r="I70" s="135"/>
      <c r="J70" s="144">
        <f t="shared" si="7"/>
        <v>2062998</v>
      </c>
      <c r="K70" s="11"/>
    </row>
    <row r="71" spans="1:11" s="2" customFormat="1" ht="11.25" customHeight="1">
      <c r="A71" s="114"/>
      <c r="B71" s="115" t="s">
        <v>58</v>
      </c>
      <c r="C71" s="116">
        <v>2</v>
      </c>
      <c r="D71" s="116">
        <v>714000</v>
      </c>
      <c r="E71" s="116"/>
      <c r="F71" s="115"/>
      <c r="G71" s="116">
        <f>C71*D71</f>
        <v>1428000</v>
      </c>
      <c r="H71" s="116">
        <f>SUM(E71:G71)</f>
        <v>1428000</v>
      </c>
      <c r="I71" s="134"/>
      <c r="J71" s="94">
        <f t="shared" si="7"/>
        <v>1428000</v>
      </c>
      <c r="K71" s="11"/>
    </row>
    <row r="72" spans="1:11" s="2" customFormat="1" ht="11.25" customHeight="1">
      <c r="A72" s="96" t="s">
        <v>95</v>
      </c>
      <c r="B72" s="97" t="s">
        <v>96</v>
      </c>
      <c r="C72" s="98"/>
      <c r="D72" s="98"/>
      <c r="E72" s="98"/>
      <c r="F72" s="97"/>
      <c r="G72" s="98">
        <v>105000</v>
      </c>
      <c r="H72" s="98">
        <f>SUM(E72:G72)</f>
        <v>105000</v>
      </c>
      <c r="I72" s="166"/>
      <c r="J72" s="144">
        <f t="shared" si="7"/>
        <v>105000</v>
      </c>
      <c r="K72" s="11"/>
    </row>
    <row r="73" spans="1:11" s="2" customFormat="1" ht="11.25" customHeight="1" thickBot="1">
      <c r="A73" s="174"/>
      <c r="B73" s="175" t="s">
        <v>97</v>
      </c>
      <c r="C73" s="176"/>
      <c r="D73" s="176"/>
      <c r="E73" s="176"/>
      <c r="F73" s="175"/>
      <c r="G73" s="176"/>
      <c r="H73" s="176"/>
      <c r="I73" s="177">
        <v>1850000</v>
      </c>
      <c r="J73" s="178">
        <f t="shared" si="7"/>
        <v>1850000</v>
      </c>
      <c r="K73" s="11"/>
    </row>
    <row r="74" spans="1:11" s="7" customFormat="1" ht="11.25" customHeight="1" thickBot="1">
      <c r="A74" s="167"/>
      <c r="B74" s="168" t="s">
        <v>57</v>
      </c>
      <c r="C74" s="169"/>
      <c r="D74" s="169"/>
      <c r="E74" s="169">
        <f>E8+E15+E22+E38+E67+E68+E69+E71+E70+E72+E73</f>
        <v>169897869.9668</v>
      </c>
      <c r="F74" s="169">
        <f>F8+F15+F22+F38+F67+F68+F69+F71+F70+F72+F73</f>
        <v>22853985</v>
      </c>
      <c r="G74" s="169">
        <f>G8+G15+G22+G38+G67+G68+G69+G71+G70+G72+G73</f>
        <v>3595998</v>
      </c>
      <c r="H74" s="169">
        <f>H8+H15+H22+H38+H67+H68+H69+H71+H70+H72+H73</f>
        <v>201616540.9668</v>
      </c>
      <c r="I74" s="169">
        <f>I8+I15+I22+I38+I67+I68+I69+I71+I70+I72+I73</f>
        <v>6752601</v>
      </c>
      <c r="J74" s="169">
        <f>J8+J15+J22+J38+J67+J68+J69+J71+J70+J72+J73</f>
        <v>208369141.9668</v>
      </c>
      <c r="K74" s="19"/>
    </row>
    <row r="75" spans="1:11" ht="11.25" customHeight="1">
      <c r="A75" s="79"/>
      <c r="B75" s="80" t="s">
        <v>88</v>
      </c>
      <c r="C75" s="81"/>
      <c r="D75" s="81"/>
      <c r="E75" s="81">
        <v>40348634</v>
      </c>
      <c r="F75" s="81"/>
      <c r="G75" s="81"/>
      <c r="H75" s="81">
        <f>E75</f>
        <v>40348634</v>
      </c>
      <c r="I75" s="165"/>
      <c r="J75" s="38">
        <f t="shared" si="7"/>
        <v>40348634</v>
      </c>
      <c r="K75" s="16"/>
    </row>
    <row r="76" spans="1:11" ht="11.25" customHeight="1">
      <c r="A76" s="50"/>
      <c r="B76" s="51" t="s">
        <v>78</v>
      </c>
      <c r="C76" s="52"/>
      <c r="D76" s="52"/>
      <c r="E76" s="52">
        <v>-33508912</v>
      </c>
      <c r="F76" s="52"/>
      <c r="G76" s="52"/>
      <c r="H76" s="52">
        <f>E76</f>
        <v>-33508912</v>
      </c>
      <c r="I76" s="137"/>
      <c r="J76" s="53">
        <f t="shared" si="7"/>
        <v>-33508912</v>
      </c>
      <c r="K76" s="16"/>
    </row>
    <row r="77" spans="1:11" s="2" customFormat="1" ht="11.25" customHeight="1" thickBot="1">
      <c r="A77" s="156"/>
      <c r="B77" s="157" t="s">
        <v>79</v>
      </c>
      <c r="C77" s="158"/>
      <c r="D77" s="158"/>
      <c r="E77" s="158">
        <f>SUM(E75:E76)</f>
        <v>6839722</v>
      </c>
      <c r="F77" s="158"/>
      <c r="G77" s="158">
        <f>SUM(G75:G76)</f>
        <v>0</v>
      </c>
      <c r="H77" s="158">
        <f>SUM(H75:H76)</f>
        <v>6839722</v>
      </c>
      <c r="I77" s="159"/>
      <c r="J77" s="94">
        <f t="shared" si="7"/>
        <v>6839722</v>
      </c>
      <c r="K77" s="20"/>
    </row>
    <row r="78" spans="1:11" s="18" customFormat="1" ht="11.25" customHeight="1" thickBot="1">
      <c r="A78" s="160"/>
      <c r="B78" s="161" t="s">
        <v>61</v>
      </c>
      <c r="C78" s="162"/>
      <c r="D78" s="162"/>
      <c r="E78" s="162">
        <f aca="true" t="shared" si="9" ref="E78:J78">E74+E77</f>
        <v>176737591.9668</v>
      </c>
      <c r="F78" s="162">
        <f t="shared" si="9"/>
        <v>22853985</v>
      </c>
      <c r="G78" s="162">
        <f t="shared" si="9"/>
        <v>3595998</v>
      </c>
      <c r="H78" s="162">
        <f t="shared" si="9"/>
        <v>208456262.9668</v>
      </c>
      <c r="I78" s="163">
        <f t="shared" si="9"/>
        <v>6752601</v>
      </c>
      <c r="J78" s="164">
        <f t="shared" si="9"/>
        <v>215208863.9668</v>
      </c>
      <c r="K78" s="17"/>
    </row>
    <row r="79" spans="1:10" s="5" customFormat="1" ht="12" customHeight="1" thickBot="1">
      <c r="A79" s="99"/>
      <c r="B79" s="99"/>
      <c r="C79" s="100"/>
      <c r="D79" s="100"/>
      <c r="E79" s="100"/>
      <c r="F79" s="100"/>
      <c r="G79" s="100"/>
      <c r="H79" s="99"/>
      <c r="I79" s="99"/>
      <c r="J79" s="99"/>
    </row>
    <row r="80" spans="1:16" s="8" customFormat="1" ht="12" customHeight="1" thickBot="1">
      <c r="A80" s="101"/>
      <c r="B80" s="101"/>
      <c r="C80" s="102"/>
      <c r="D80" s="102"/>
      <c r="E80" s="102"/>
      <c r="F80" s="102"/>
      <c r="G80" s="102"/>
      <c r="H80" s="102"/>
      <c r="I80" s="102"/>
      <c r="J80" s="102"/>
      <c r="K80" s="9"/>
      <c r="L80" s="9"/>
      <c r="M80" s="9"/>
      <c r="N80" s="9"/>
      <c r="O80" s="9"/>
      <c r="P80" s="9"/>
    </row>
    <row r="81" spans="1:16" s="8" customFormat="1" ht="12" customHeight="1" thickBot="1">
      <c r="A81" s="101"/>
      <c r="B81" s="101"/>
      <c r="C81" s="102"/>
      <c r="D81" s="102"/>
      <c r="E81" s="102"/>
      <c r="F81" s="102"/>
      <c r="G81" s="102"/>
      <c r="H81" s="102"/>
      <c r="I81" s="102"/>
      <c r="J81" s="102"/>
      <c r="K81" s="9"/>
      <c r="L81" s="9"/>
      <c r="M81" s="9"/>
      <c r="N81" s="9"/>
      <c r="O81" s="9"/>
      <c r="P81" s="9"/>
    </row>
    <row r="82" spans="1:16" ht="12" customHeight="1">
      <c r="A82" s="103"/>
      <c r="B82" s="103"/>
      <c r="C82" s="103"/>
      <c r="D82" s="104"/>
      <c r="E82" s="104"/>
      <c r="F82" s="104"/>
      <c r="G82" s="104"/>
      <c r="H82" s="104"/>
      <c r="I82" s="104"/>
      <c r="J82" s="104"/>
      <c r="K82" s="13"/>
      <c r="L82" s="4"/>
      <c r="M82" s="4"/>
      <c r="N82" s="4"/>
      <c r="O82" s="4"/>
      <c r="P82" s="4"/>
    </row>
    <row r="83" spans="1:10" ht="12" customHeight="1">
      <c r="A83" s="105"/>
      <c r="B83" s="105"/>
      <c r="C83" s="105"/>
      <c r="D83" s="25"/>
      <c r="E83" s="25"/>
      <c r="F83" s="25"/>
      <c r="G83" s="25"/>
      <c r="H83" s="25"/>
      <c r="I83" s="25"/>
      <c r="J83" s="25"/>
    </row>
    <row r="84" spans="1:10" ht="12" customHeight="1">
      <c r="A84" s="105"/>
      <c r="B84" s="105"/>
      <c r="C84" s="105"/>
      <c r="D84" s="25"/>
      <c r="E84" s="25"/>
      <c r="F84" s="25"/>
      <c r="G84" s="25"/>
      <c r="H84" s="25"/>
      <c r="I84" s="25"/>
      <c r="J84" s="25"/>
    </row>
    <row r="85" spans="1:10" ht="12" customHeight="1">
      <c r="A85" s="22"/>
      <c r="B85" s="22"/>
      <c r="C85" s="22"/>
      <c r="D85" s="106"/>
      <c r="E85" s="106"/>
      <c r="F85" s="106"/>
      <c r="G85" s="106"/>
      <c r="H85" s="106"/>
      <c r="I85" s="106"/>
      <c r="J85" s="106"/>
    </row>
    <row r="86" spans="1:10" ht="12" customHeight="1">
      <c r="A86" s="22"/>
      <c r="B86" s="22"/>
      <c r="C86" s="22"/>
      <c r="D86" s="106"/>
      <c r="E86" s="106"/>
      <c r="F86" s="106"/>
      <c r="G86" s="106"/>
      <c r="H86" s="106"/>
      <c r="I86" s="106"/>
      <c r="J86" s="106"/>
    </row>
    <row r="87" spans="1:10" ht="12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2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2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2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2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2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2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2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2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</sheetData>
  <mergeCells count="2">
    <mergeCell ref="A1:J1"/>
    <mergeCell ref="G2:J2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2005-06-20T14:44:47Z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